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0" windowWidth="19980" windowHeight="10785"/>
  </bookViews>
  <sheets>
    <sheet name="госуслуги" sheetId="7" r:id="rId1"/>
  </sheets>
  <definedNames>
    <definedName name="_xlnm.Print_Titles" localSheetId="0">госуслуги!$2:$4</definedName>
  </definedNames>
  <calcPr calcId="145621"/>
</workbook>
</file>

<file path=xl/calcChain.xml><?xml version="1.0" encoding="utf-8"?>
<calcChain xmlns="http://schemas.openxmlformats.org/spreadsheetml/2006/main">
  <c r="I104" i="7" l="1"/>
  <c r="D104" i="7"/>
  <c r="I100" i="7"/>
  <c r="D100" i="7"/>
  <c r="I98" i="7"/>
  <c r="D98" i="7"/>
  <c r="I85" i="7"/>
  <c r="D85" i="7"/>
  <c r="I83" i="7"/>
  <c r="D83" i="7"/>
  <c r="I82" i="7"/>
  <c r="D82" i="7"/>
  <c r="I81" i="7"/>
  <c r="D81" i="7"/>
  <c r="I80" i="7"/>
  <c r="D80" i="7"/>
  <c r="I79" i="7"/>
  <c r="D79" i="7"/>
  <c r="I78" i="7"/>
  <c r="D78" i="7"/>
  <c r="I77" i="7"/>
  <c r="D77" i="7"/>
  <c r="I76" i="7"/>
  <c r="D76" i="7"/>
  <c r="I75" i="7"/>
  <c r="D75" i="7"/>
  <c r="I74" i="7"/>
  <c r="D74" i="7"/>
  <c r="I61" i="7"/>
  <c r="I50" i="7"/>
  <c r="D50" i="7"/>
  <c r="I49" i="7"/>
  <c r="D49" i="7"/>
</calcChain>
</file>

<file path=xl/sharedStrings.xml><?xml version="1.0" encoding="utf-8"?>
<sst xmlns="http://schemas.openxmlformats.org/spreadsheetml/2006/main" count="765" uniqueCount="420">
  <si>
    <t>Спортивная подготовка по олимпийским видам спорта</t>
  </si>
  <si>
    <t>Спортивная подготовка по неолимпийским видам спорта</t>
  </si>
  <si>
    <t>Спортивная подготовка по спорту глухих</t>
  </si>
  <si>
    <t>Спортивная подготовка по спорту лиц с ПОДА</t>
  </si>
  <si>
    <t>Спортивная подготовка по спорту слепых</t>
  </si>
  <si>
    <t>Спортивная подготовка по спорту лиц с интеллектуальными нарушениями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</si>
  <si>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</si>
  <si>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Организация и обеспечение подготовки спортивного резерва</t>
  </si>
  <si>
    <t>Организация и проведение официальных физкультурных (физкультурно-оздоровительных) мероприятий (региональные)</t>
  </si>
  <si>
    <t>Организация и проведение официальных физкультурных (физкультурно-оздоровительных) мероприятий (всероссийские)</t>
  </si>
  <si>
    <t>Организация и проведение официальных спортивных мероприятий (региональные)</t>
  </si>
  <si>
    <t>Организация и проведение официальных спортивных мероприятий (межмуниципальные)</t>
  </si>
  <si>
    <t>Обеспечение участия спортивных сборных команд в официальных спортивных мероприятиях (межрегиональные)</t>
  </si>
  <si>
    <t>Обеспечение участия спортивных сборных команд в официальных спортивных мероприятиях (всероссийские)</t>
  </si>
  <si>
    <t>Обеспечение участия спортивных сборных команд в официальных спортивных мероприятиях (международные)</t>
  </si>
  <si>
    <t>Организация мероприятий по подготовке спортивных сборных команд</t>
  </si>
  <si>
    <t>Участие в организации официальных спортивных мероприятий (всероссийские)</t>
  </si>
  <si>
    <t>Участие в организации официальных спортивных мероприятий (международные)</t>
  </si>
  <si>
    <t xml:space="preserve">Проведение тестирования выполнения нормативов испытаний (тестов) комплекса ГТО 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</si>
  <si>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(тестов) комплекса ГТО)</t>
  </si>
  <si>
    <t xml:space="preserve">Пропаганда физической культуры, спорта и здорового образа жизни </t>
  </si>
  <si>
    <t>Обеспечение участия в официальных физкультурных (физкультурно-оздоровительных мероприятиях)</t>
  </si>
  <si>
    <t>Разведение племенных лошадей</t>
  </si>
  <si>
    <t>ИТОГО</t>
  </si>
  <si>
    <t>№ п/п</t>
  </si>
  <si>
    <t>Наименование государственной услуги (работы)</t>
  </si>
  <si>
    <t>Единицы измерения</t>
  </si>
  <si>
    <t>Объем оказания государственной услуги (работы)</t>
  </si>
  <si>
    <t>Объем средств, запланированный на обеспечение государственной услуги (работы), в рамках субсидии на выполнение государственного задания, тыс. рублей</t>
  </si>
  <si>
    <t>человек</t>
  </si>
  <si>
    <t xml:space="preserve">    человеко / дней, человек</t>
  </si>
  <si>
    <t>голов</t>
  </si>
  <si>
    <t>Работы по сохранению объектов культурного наследия (за исключением проектных работ)</t>
  </si>
  <si>
    <t>ед.</t>
  </si>
  <si>
    <t>Разработка научно-проектной документации по сохранению объектов культурного наследия</t>
  </si>
  <si>
    <t>Разработка и государственная историко-культурная экспертиза проектов зон охраны объектов культурного наследия</t>
  </si>
  <si>
    <t>Обеспечение проведения государственной историко-культурной экспертизы объектов культурного наследия</t>
  </si>
  <si>
    <t>Подготовка информации для внесения сведений об объектах культурного наследия в Единый государственный реестр недвижимости</t>
  </si>
  <si>
    <t>Подготовка актов технического состояния объектов культурного наследия и выявленных объектов культурного наследия</t>
  </si>
  <si>
    <t>Составление проектов границ территории объектов культурного наследия</t>
  </si>
  <si>
    <t>Разработка проектов предметов охраны объектов культурного наследия</t>
  </si>
  <si>
    <t>Управление по охране объектов культурного наследия Калужской области</t>
  </si>
  <si>
    <t>Министерство культуры Калужской области</t>
  </si>
  <si>
    <t>Формирование, учет, изучение, обеспечение физического сохранения и безопасности фондов библиотеки, включая оцифровку фондов</t>
  </si>
  <si>
    <t>чел.</t>
  </si>
  <si>
    <t>чел./час.</t>
  </si>
  <si>
    <t>кв.м.</t>
  </si>
  <si>
    <t>Осуществление реставрации и консервации музейных предметов, музейных коллекций</t>
  </si>
  <si>
    <t xml:space="preserve">Организация и проведение культурно-массовых мероприятий </t>
  </si>
  <si>
    <t>Организация деятельности клубных формирований и формирований самодеятельного народного творчества, с учетом всех форм, в стационарных условиях, бесплатно</t>
  </si>
  <si>
    <t>Формирование, учет, изучение, обеспечение физического сохранения и безопасности музейных предметов, музейных коллекций</t>
  </si>
  <si>
    <t>Первичная медико-санитарная помощь, не включенная в базовую программу обязательного медицинского страхования</t>
  </si>
  <si>
    <t>число посещений</t>
  </si>
  <si>
    <t xml:space="preserve"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</t>
  </si>
  <si>
    <t>случаев лечения</t>
  </si>
  <si>
    <t>случаев госпитализации</t>
  </si>
  <si>
    <t xml:space="preserve">Санаторно-курортное лечение </t>
  </si>
  <si>
    <t>количество койко-дней</t>
  </si>
  <si>
    <t>Проведение периодических медицинских осмотров</t>
  </si>
  <si>
    <t>число осмотров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</si>
  <si>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</si>
  <si>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Машино-часы работы автомобилей</t>
  </si>
  <si>
    <t xml:space="preserve">Первичная медико-санитарная помощь </t>
  </si>
  <si>
    <t>число спортсменов</t>
  </si>
  <si>
    <t>Проведение медико-санитарных мероприятий по предупреждению, выявлению причин, локализации и ликвидации последствий чрезвычайных ситуаций, радиационных, химических и биологических аварий и инцидентов, распространения инфекционных заболеваний и массовых неинфекционных заболеваний (отравлений)</t>
  </si>
  <si>
    <t>отчет</t>
  </si>
  <si>
    <t>Судебно-психиатрическая экспертиза</t>
  </si>
  <si>
    <t>количество экспертиз</t>
  </si>
  <si>
    <t>Проведение трудовой, медико-социальной реабилитации больных с психическими заболеваниями</t>
  </si>
  <si>
    <t>количество лиц</t>
  </si>
  <si>
    <t>Формирование, освежение, выпуск и содержание (обслуживание) резерва лекарственных средств для медицинского применения и медицинских изделий</t>
  </si>
  <si>
    <t>Обеспечение специальными и молочными продуктами детского питания</t>
  </si>
  <si>
    <t>количество обслуживаемых лиц</t>
  </si>
  <si>
    <t>Судебно-медицинская экспертиза</t>
  </si>
  <si>
    <t>Медицинское освидетельствование на состояние опьянения (алкогольного, наркотического или иного токсического)</t>
  </si>
  <si>
    <t>Ведение информационных ресурсов и баз данных</t>
  </si>
  <si>
    <t>Количество информационных ресурсов и баз данных</t>
  </si>
  <si>
    <t>Административное обеспечение деятельности организации, информационно-аналитическое обеспечение</t>
  </si>
  <si>
    <t>количество отчетов, составленных по результатам работы</t>
  </si>
  <si>
    <t>Содержание (эксплуатация) имущества, находящегося в государственной (муниципальной) собственности, 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 (постоянно)</t>
  </si>
  <si>
    <t>Эксплуатируемая площадь, всего, в т.ч. зданий прилегающей территории</t>
  </si>
  <si>
    <t xml:space="preserve">Паллиативная медицинская помощь </t>
  </si>
  <si>
    <t>Оказание медицинской (в том числе психиатрической), социальной и психолого-педагогической помощи детям, находящимся в трудной жизненной ситуации (стационар)</t>
  </si>
  <si>
    <t>число пациентов</t>
  </si>
  <si>
    <t>Заготовка, хранение, транспортировка и обеспечение безопасности донорской крови и ее компонентов</t>
  </si>
  <si>
    <t>условная единица продукта, переработки (в перерасчете на 1 литр цельной крови)</t>
  </si>
  <si>
    <t>численность обучающихся, человек</t>
  </si>
  <si>
    <t>Реализация дополнительных профессиональных программ повышения квалификации</t>
  </si>
  <si>
    <t>количество человеко-часов</t>
  </si>
  <si>
    <t>Реализация дополнительных профессиональных программ профессиональной переподготовки</t>
  </si>
  <si>
    <t xml:space="preserve">Медицинская помощь в экстренной форме незастрахованным гражданам в системе обязательного медицинского страхования </t>
  </si>
  <si>
    <t>количество вызовов</t>
  </si>
  <si>
    <t>Скорая, в том числе специализированная медицинская помощь,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</si>
  <si>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Высокотехнологичная медицинская помощь, не включенная в базовую программу обязательного медицинского страхования</t>
  </si>
  <si>
    <t>число пациентов (человек)</t>
  </si>
  <si>
    <t>Патологическая анатомия</t>
  </si>
  <si>
    <t>количество исследований</t>
  </si>
  <si>
    <t>количество вскрытий</t>
  </si>
  <si>
    <t>Министерство здравоохранения Калужской области</t>
  </si>
  <si>
    <t>Реализация дополнительных общеразвивающих программ туристско-краеведческой направленности</t>
  </si>
  <si>
    <t>чел.час</t>
  </si>
  <si>
    <t>Реализация дополнительных общеразвивающих программ естественнонаучной направленности</t>
  </si>
  <si>
    <t>Реализация дополнительных общеразвивающих программ естественнонаучной направленности заочная с применением дистанционных образовательных технологий и электронного обучения</t>
  </si>
  <si>
    <t>Реализация дополнительных общеразвивающих программ художественной направленности</t>
  </si>
  <si>
    <t>Реализация дополнительных общеразвивающих программ социально-педагогической направленности</t>
  </si>
  <si>
    <t>Реализация дополнительных общеразвивающих программ технической направленности</t>
  </si>
  <si>
    <t>Организация проведения общественно-значимых мероприятий в сфере образования, науки и молодежной политики</t>
  </si>
  <si>
    <t>ед</t>
  </si>
  <si>
    <t xml:space="preserve">Реализация дополнительных общеразвивающих программ  физкультурно-спортивной направленности 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</si>
  <si>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</si>
  <si>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</si>
  <si>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</si>
  <si>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Организация отдыха детей и молодежи</t>
  </si>
  <si>
    <t>чел.день</t>
  </si>
  <si>
    <t>Реализация основных профессиональных образовательных программ среднего профессионального образования-программ подготовки специалистов среднего звена на базе основного общего образования</t>
  </si>
  <si>
    <t xml:space="preserve">Реализация основных профессиональных образовательных программ среднего профессионального образования-программ подготовки квалифицированных рабочих, служащих на базе основного общего образования </t>
  </si>
  <si>
    <t>Реализация основных профессиональных образовательных программ среднего профессионального образования-программ подготовки специалистов среднего звена на базе среднего общего образования</t>
  </si>
  <si>
    <t>Реализация основных профессиональных образовательных программ среднего профессионального образования-программ подготовки специалистов среднего звена на базе среднего общего образования (очка-заочка)</t>
  </si>
  <si>
    <t>Реализация основных профессиональных образовательных программ среднего профессионального образования-программ подготовки специалистов среднего звена на базе среднего общего образования (заочка)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</si>
  <si>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(профподготовка)</t>
  </si>
  <si>
    <t>Психолого-медико-педагогическое обследование детей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</si>
  <si>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</si>
  <si>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шт</t>
  </si>
  <si>
    <t>Министерство образования и науки Калужской области</t>
  </si>
  <si>
    <t>Защита прав и законных интересов детей-сирот и детей, оставшихся без попечения родителей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</si>
  <si>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</si>
  <si>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>Психолого-медико-педагогическая реабилитация детей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</si>
  <si>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</si>
  <si>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>Содействие устройству детей на воспитание в семью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</si>
  <si>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</si>
  <si>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>Предоставление социального обслуживания в форме на дому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</si>
  <si>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</si>
  <si>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детей-инвалидов.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</si>
  <si>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</si>
  <si>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Администрация Губернатора Калужской области</t>
  </si>
  <si>
    <t>Организация и проведение дополнительной подготовки в формах образовательной деятельности, не подлежащих лицензированию, по развитию личностных и профессиональных качеств, в том числе за рубежом</t>
  </si>
  <si>
    <t>мероприятие</t>
  </si>
  <si>
    <t>Методическое обеспечение разрабатываемых и реализуемых дополнительных профессиональных программ, заключающееся в выявлении направлений профессионального развития граждан посредством разработки, организации и проведения мероприятий по оценке их профессиональных компетенций</t>
  </si>
  <si>
    <t>Методическое обеспечение проведения набора и обучения в рамках реализации Государственного плана</t>
  </si>
  <si>
    <t>2020 год (план)</t>
  </si>
  <si>
    <t>2021 год (план)</t>
  </si>
  <si>
    <t>Министерство экономического развития Калужской области</t>
  </si>
  <si>
    <t>шт.</t>
  </si>
  <si>
    <t xml:space="preserve">Сбор, обработка, систематизация и накопление информации при определении кадастровой стоимости (в бумажном виде) </t>
  </si>
  <si>
    <t>Содержание (эксплуатация) имущества, находящегося в государственной (муниципальной) собственности</t>
  </si>
  <si>
    <t>тыс.м. кв.</t>
  </si>
  <si>
    <t xml:space="preserve">Ведение информационных ресурсов и баз данных </t>
  </si>
  <si>
    <t xml:space="preserve">Предоставление информационной и консультационной поддержки субъектам малого и среднего предпринимательства (Консультирование) </t>
  </si>
  <si>
    <t>Предоставление информационной и консультационной поддержки субъектам малого и среднего предпринимательства (Информирование)</t>
  </si>
  <si>
    <t>Создание и развитие информационных систем и компонентов информационно-телекоммуникационной инфраструктуры (компоненты инфраструктуры электронного правительства)</t>
  </si>
  <si>
    <t xml:space="preserve">Методическая и организационно-техническая поддержка по вопросам координации информатизации государственных органов, включая координацию региональной информатизации, а также проведение мониторинга и подготовка сведений, размещённых в информационно системе </t>
  </si>
  <si>
    <t xml:space="preserve">Создание, развитие, управление и эксплуатация информационных систем и баз данных с использованием спутниковых навигационных систем </t>
  </si>
  <si>
    <t>Предоставление консультационной и информационной поддержки субъектам малого и среднего предпринимательства (Предоставление услуг по организации и содействию в проведении семинаров, совещаний, «круглых столов» и иных мероприятий)</t>
  </si>
  <si>
    <t>Информационное освещение реализации инвестиционных проектов через СМИ и посредством наполнения и обновления информационно-инвестиционного портала</t>
  </si>
  <si>
    <t>Ведение информационной системы сопровождения проектной деятельности</t>
  </si>
  <si>
    <t>Информационное освещение реализации инвестиционных проектов посредством выпуска "Информационных вестников"</t>
  </si>
  <si>
    <t>Информационное освещение реализации инвестиционных проектов посредством проведения пресс-туров</t>
  </si>
  <si>
    <t>Информационное освещение реализации инвестиционных проектов посредством презентационных материалов</t>
  </si>
  <si>
    <t>Информационное освещение реализации инвестиционных проектов посредством проведения изготовления видеопродукта</t>
  </si>
  <si>
    <t>Информационное освещение реализации инвестиционных проектов посредством проведения пресс-релизов</t>
  </si>
  <si>
    <t>Информационное освещение реализации инвестиционных проектов посредством реализации в федеральном СМИ</t>
  </si>
  <si>
    <t>Проведение консультаций с целью привлечения инвестиций в Калужскую область</t>
  </si>
  <si>
    <t>Проведение консультаций по проектному управлению</t>
  </si>
  <si>
    <t>Информационное освещение реализации проектов государственно-частного партнерства через СМИ посредством наполнения и обновления информационных ресурсов государственно-частного партнерства Калужской области</t>
  </si>
  <si>
    <t>Проведение консультаций с потенциальными и существующими инвесторами, а также с органами государственной власти и местного самоуправления  по вопросам реализации инвестиционных проектов с применением механизма государственно-частного партнерства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</si>
  <si>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для физических лиц (бумажная) (шт.)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</si>
  <si>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для юридических лиц (бумажная) (шт.)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</si>
  <si>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для физических лиц (электронная) (шт.)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</si>
  <si>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для юридических лиц (электронная) (шт.)</t>
  </si>
  <si>
    <t xml:space="preserve">Предоставление информационной и консультационной поддержки субъектам малого и среднего предпринимательства (информирование) для физических лиц </t>
  </si>
  <si>
    <t xml:space="preserve">Предоставление государственных (муниципальных) услуг субъектам малого и среднего предпринимательства организациями, образующими инфраструктуру поддержки  субъектов малого и среднего предпринимательства (информирование) для юридических лиц </t>
  </si>
  <si>
    <t xml:space="preserve">Оказание туристско-информационных услуг в стационарных условиях (Количество посещений) </t>
  </si>
  <si>
    <t>Оказание туристско-информационных услуг удаленно через сеть Интернет (Количество посещений)</t>
  </si>
  <si>
    <t>Оказание туристско-информационных услуг вне стационара (Количество посещений)</t>
  </si>
  <si>
    <t>Осуществление экскурсионного обслуживания (Количество экскурсантов)</t>
  </si>
  <si>
    <t>Осуществление экскурсионного обслуживания (Число экскурсий)</t>
  </si>
  <si>
    <t>Ведение информационных ресурсов и баз данных (Количество информационных ресурсов и баз данных)</t>
  </si>
  <si>
    <t>Информационное освещение реализации инвестиционных проектов на территории Калужской области (Количество рекламно-информационных материалов)</t>
  </si>
  <si>
    <t>Информационное освещение реализации инвестиционных проектов на территории Калужской области (Количество видеопродуктов)</t>
  </si>
  <si>
    <t>Информационное освещение реализации инвестиционных проектов на территории Калужской области (Количество презентационных материалов)</t>
  </si>
  <si>
    <t>Организация  участия в выставках, ярмарках, форумах и иных публичных событиях,  направленных на реализацию инвестиционных проектов на территории Калужской области с целью привлечения инвестиций в Калужскую область  (Количество мероприятий)</t>
  </si>
  <si>
    <t>Консультации: по оформлению прав на объекты недвижимости; по процедуре подключения к сетям инженерно-технического обеспечения; по процедуре получения разрешения на строительство объекта недвижимости; процедуре ввода объекта в эксплуатацию; порядку налогообложения и получения льгот в Калужской области; иные консультации (Количество проведенных консультаций)</t>
  </si>
  <si>
    <t>Информационное обеспечение мероприятий по энергосбережению и повышению энергетической эффективности в Калужской области</t>
  </si>
  <si>
    <t>Организация консультирования в сфере энергосбережения и повышения энергоэффективности</t>
  </si>
  <si>
    <t>Мониторинг информации  по реализации мероприятий в области энергосбережения и энергетической эффективности на территории Калужской области</t>
  </si>
  <si>
    <t>Энергетическое обследование</t>
  </si>
  <si>
    <t>Определение плановых и фактических значений показателей надежности и энергетической энергоэффективности объектов теплоснабжения</t>
  </si>
  <si>
    <t xml:space="preserve">Освещение и обеспечение проведения мероприятий в сфере деятельности СМИ </t>
  </si>
  <si>
    <t>Листов</t>
  </si>
  <si>
    <t>единица</t>
  </si>
  <si>
    <t xml:space="preserve">Министерство сельского хозяйства Калужской области    
</t>
  </si>
  <si>
    <t xml:space="preserve">Предоставление услуг в области животноводства </t>
  </si>
  <si>
    <t xml:space="preserve">Предоставление консультационной помощи в рамках государственной аграрной политики </t>
  </si>
  <si>
    <t>Информационное обеспечение в рамках государственной аграрной политики</t>
  </si>
  <si>
    <t xml:space="preserve">Комитет ветеринарии при Правительстве Калужской области    
</t>
  </si>
  <si>
    <t xml:space="preserve"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 , пушных зверей, птиц, рыб и пчел и их лечения </t>
  </si>
  <si>
    <t>ед., шт.</t>
  </si>
  <si>
    <t xml:space="preserve">Оформление и выдача ветеринарных сопроводительных документов </t>
  </si>
  <si>
    <t>Проведение мероприятий по защите населения от болезней общих для человека и животных и пищевых отраслей</t>
  </si>
  <si>
    <t>Экологическое просвещение населения Калужской области</t>
  </si>
  <si>
    <t>1.1</t>
  </si>
  <si>
    <t>Организация и проведение мероприятий по экологическому просвещению и пропаганде бережного отношения населения к окружающей природной среде</t>
  </si>
  <si>
    <t>1.2</t>
  </si>
  <si>
    <t>Пропаганда экологических знаний, информирование населения о состоянии ООПТ и иных природных территорий</t>
  </si>
  <si>
    <t>1.3</t>
  </si>
  <si>
    <t>Организация мероприятий, способствующих распространению социальной рекламы в Калужской области</t>
  </si>
  <si>
    <t>Предупреждение возникновения и распространения лесных пожаров, включая территорию ООПТ</t>
  </si>
  <si>
    <t>2.1</t>
  </si>
  <si>
    <t xml:space="preserve">Прочистка и обновление противопожарных минерализованных полос </t>
  </si>
  <si>
    <t>км</t>
  </si>
  <si>
    <t>2.2</t>
  </si>
  <si>
    <t>Проведение противопожарной пропаганды и других профилактических мероприятий в целях предотвращения возникновения лесных пожаров, в т.ч.:</t>
  </si>
  <si>
    <t>2.2.1</t>
  </si>
  <si>
    <t xml:space="preserve">-проведение профилактического контролируемого выжигания хвороста, лесной подстилки, сухой травы и других лесных горючих материалов </t>
  </si>
  <si>
    <t>га</t>
  </si>
  <si>
    <t>2.2.2</t>
  </si>
  <si>
    <t xml:space="preserve">-очистка лесных насаждений от захламленности </t>
  </si>
  <si>
    <t>2.2.3</t>
  </si>
  <si>
    <t xml:space="preserve">-благоустройство зон отдыха граждан, пребывающих в лесах: устройство мест отдыха </t>
  </si>
  <si>
    <t>2.2.4</t>
  </si>
  <si>
    <t xml:space="preserve">-благоустройство зон отдыха граждан, пребывающих в лесах: ремонт и подновление старых мест отдыха </t>
  </si>
  <si>
    <t>2.2.5</t>
  </si>
  <si>
    <t xml:space="preserve">-установка и размещение стендов, знаков и указателей, содержащих информацию о мерах пожарной безопасности в лесах: изготовление новых </t>
  </si>
  <si>
    <t>2.2.6</t>
  </si>
  <si>
    <t xml:space="preserve">-установка и размещение стендов, знаков и указателей, содержащих информацию о мерах пожарной безопасности в лесах: ремонт и подновление старых </t>
  </si>
  <si>
    <t>2.2.7</t>
  </si>
  <si>
    <t xml:space="preserve">-обустройство, эксплуатация лесных дорог, предназначенных для охраны лесов от пожаров </t>
  </si>
  <si>
    <t>2.2.8</t>
  </si>
  <si>
    <t>-устройство противопожарных минерализованных полос</t>
  </si>
  <si>
    <t>2.3</t>
  </si>
  <si>
    <t xml:space="preserve">Организация системы обнаружения и учета лесных пожаров, системы наблюдения за их развитием с использованием наземных, авиационных или космических средств </t>
  </si>
  <si>
    <t xml:space="preserve">Проведение ухода за лесами </t>
  </si>
  <si>
    <t>Осуществление лесовосстановления и лесоразведения</t>
  </si>
  <si>
    <t>4.1</t>
  </si>
  <si>
    <t xml:space="preserve">Содействие естественному возобновлению (минерализация почвы) </t>
  </si>
  <si>
    <t>4.2</t>
  </si>
  <si>
    <t>4.3</t>
  </si>
  <si>
    <t xml:space="preserve">Проведение агротехнического ухода за лесными культурами (Проведение механизированного ухода культиватором лесным в агрегате с тракторами и уничтожение сорных культур) </t>
  </si>
  <si>
    <t>4.4</t>
  </si>
  <si>
    <t xml:space="preserve">Дополнение лесных культур </t>
  </si>
  <si>
    <t>4.5</t>
  </si>
  <si>
    <t xml:space="preserve">Искусственное лесовосстановление (Посадка стандартным посадочным материалом под меч (лопату) Колесова или механизированным способом (лесопосадочными машинами различных марок в агрегате с трактором) в соответствии с проектом (организационно-технологической схемой) лесовосстановления ) </t>
  </si>
  <si>
    <t>4.6</t>
  </si>
  <si>
    <t>Подготовка почвы под лесные культуры. Механизированная обработка почвы  в агрегате с лесным плугом в соответствии с проектом лесовосстановления</t>
  </si>
  <si>
    <t xml:space="preserve">Выполнение работ по отводу лесосек </t>
  </si>
  <si>
    <t xml:space="preserve">Профилактика возникновения очагов вредных организмов </t>
  </si>
  <si>
    <t>Тушение лесных пожаров</t>
  </si>
  <si>
    <t>Организация и осуществление транспортного обслуживания должностных лиц в случаях, установленных нормативными правовыми актами Российской Федерации, субъектов Российской Федерации, органов местного самоуправления, автотранспортное обслуживание лиц и государственных органов, работников их аппаратов, а также Управления делами Президента Российской Федерации и подведомственных ему организаций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</si>
  <si>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(коррекционные)</t>
  </si>
  <si>
    <t>Министерство труда и социальной защиты Калужской области</t>
  </si>
  <si>
    <t>Министерство спорта Калужской области</t>
  </si>
  <si>
    <t>Министерство природных ресурсов и экологии Калужской области</t>
  </si>
  <si>
    <t>Министерство конкурентной политики Калужской области</t>
  </si>
  <si>
    <t>Министерство внутренней политики и массовых коммуникаций Калужской области</t>
  </si>
  <si>
    <t>Министерство строительства и жилищно-коммунального хозяйства Калужской области</t>
  </si>
  <si>
    <t>количество освидетельство-ваний</t>
  </si>
  <si>
    <t>Проверка расчетов нормативов технологических потерь при передаче тепловой энергии, теплоносителя по тепловым сетям, за исключением тепловых сетей, расположенных в поселениях, городских округах с численностью населения пятьсот тысяч человек и более, в городах федерального значения Москве и Санкт-Петербурге;
рассмотрение расчетов нормативов удельного расхода топлива при производстве тепловой энергии источниками тепловой энергии, за исключением источников тепловой энергии, функционирующих в режиме комбинированной выработки электрической и тепловой энергии с установленной мощностью производства электрической энергии 25 мегаватт и более;
рассмотрение расчетов нормативов запасов топлива на источниках тепловой энергии, за исключением источников тепловой энергии, функционирующих в режиме комбинированной выработки электрической и тепловой энергии с установленной мощностью производства электрической энергии 25 мегаватт и более</t>
  </si>
  <si>
    <t xml:space="preserve">  Сведения о планируемых на 2020 год и на плановый период 2021 и 2022 годов объемах оказания государственных услуг (работ) государственными учреждениями Калужской области,  а также о планируемых объемах их финансового обеспечения в сравнении с ожидаемым исполнением за 2019 год (оценка текущего финансового года) и отчетом за 2018 год (отчетный финансовый год)
</t>
  </si>
  <si>
    <t>2018 год (отчет)</t>
  </si>
  <si>
    <t>2019 год (ожидаемое исполнение)</t>
  </si>
  <si>
    <t>2022 год (план)</t>
  </si>
  <si>
    <t>Обеспечение доступа к объектам спорта</t>
  </si>
  <si>
    <t>человеко/часы</t>
  </si>
  <si>
    <t>Реализация образовательных программ среднего профессионального образования - программ подготовки  специалистов среднего звена</t>
  </si>
  <si>
    <t>количество выполненных работ</t>
  </si>
  <si>
    <t>Показ (организация показа) концертных программ с учетом всех форм (платно)</t>
  </si>
  <si>
    <t>Показ (организация показа) концертных программ с учетом всех форм, стационар (платно)</t>
  </si>
  <si>
    <t>Показ (организация показа) концертных программ с учетом всех форм, на выезде (платно)</t>
  </si>
  <si>
    <t>Показ (организация показа) концертных программ с учетом всех форм, на гастролях (платно)</t>
  </si>
  <si>
    <t>Показ (организация показа) концертных программ с учетом всех форм (бесплатно)</t>
  </si>
  <si>
    <t>Создание концертных программ, в том числе: концерт оркестра (большие составы)</t>
  </si>
  <si>
    <t>Создание концертных программ, в том числе: концерт камерного ансамбля</t>
  </si>
  <si>
    <t>Прокат кино и видеофильмов (бесплатно)</t>
  </si>
  <si>
    <t>Организаация деятельности клубных формирований и формирований самодеятельного народного творчества, в т.ч.организация деятельности творческих коллективов, объединений мастеров декоративно-прикладного творчества</t>
  </si>
  <si>
    <t>Организаация деятельности клубных формирований и формирований самодеятельного народного творчества, в т.ч. организация показа творческой деятельтности клубного формирования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</si>
  <si>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культуры, в том числе количество выявленных объектов</t>
  </si>
  <si>
    <t xml:space="preserve">Работа по формированию и учету фондов фильмофонда, в т.ч. количество фильмовых материалов принятых на хранение     </t>
  </si>
  <si>
    <t xml:space="preserve">Организация и проведение мероприятий , в том числе количество методических мероприятий (семинары, мастер-классы) </t>
  </si>
  <si>
    <t>Организация и проведение мероприятий , в том числе количество подготовленных информационно-методических материалов</t>
  </si>
  <si>
    <t xml:space="preserve">Организация и проведение мероприятий , в том числе количество творческих мероприятий (фестивали, выставки, конкурсы, смотры) </t>
  </si>
  <si>
    <t>Показ кинофильмов, на закрытой площадке, в стационарных условиях, за плату</t>
  </si>
  <si>
    <t>число зрителей (чел.)</t>
  </si>
  <si>
    <t>Услуга по реализации дополнительных профессиональных программ повышения квалификации</t>
  </si>
  <si>
    <t>человеко-час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</si>
  <si>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инструментальное исполнительство (по видам инструментов), основное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</si>
  <si>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вокальное искусство, основное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</si>
  <si>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хоровое дирижирование, основное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</si>
  <si>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теория музыки, основное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</si>
  <si>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инструментальное исполнительство (по видам инструментов), среднее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</si>
  <si>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вокальное искусство, среднее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</si>
  <si>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хоровое дирижирование, среднее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</si>
  <si>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теория музыки, среднее общее образование</t>
  </si>
  <si>
    <t>Реализация дополнительных  общеобразовательных предпрофессиональных программ в области  искусств, в том числе: духовые и ударные инструменты</t>
  </si>
  <si>
    <t>Реализация дополнительных  общеобразовательных предпрофессиональных программ в области  искусств, в том числе: фортепиано</t>
  </si>
  <si>
    <t>Реализация дополнительных  общеобразовательных предпрофессиональных программ в области  искусств, в том числе: струнные инструменты</t>
  </si>
  <si>
    <t>Реализация дополнительных  общеобразовательных предпрофессиональных программ в области  искусств, в том числе: народные  инструменты</t>
  </si>
  <si>
    <t>Библиотечное, библиографическое и информационное обслуживание пользователей библиотеки, с учетом всех форм, в стационарных условиях</t>
  </si>
  <si>
    <t>Библиотечное, библиографическое и информационное обслуживание пользователей библиотеки, с учетом всех форм, удалено через сеть Интернет</t>
  </si>
  <si>
    <t>Библиотечное, библиографическое и информационное обслуживание пользователей библиотеки, с учетом всех форм, вне стационара</t>
  </si>
  <si>
    <t>Библиографическая обработка документов и создание каталогов</t>
  </si>
  <si>
    <t xml:space="preserve">Публичный показ музейных предметов, музейных коллекций, с учетом всех форм, в стационарных условиях, платно  </t>
  </si>
  <si>
    <t xml:space="preserve">Создание экспозиций (выставок) музеев, организация выездных выставок: в стационарных условиях </t>
  </si>
  <si>
    <t xml:space="preserve">Создание экспозиций (выставок) музеев, организация выездных выставок: вне стационара </t>
  </si>
  <si>
    <t xml:space="preserve">Обеспечение сохранности и целостности историко-архитектурного комплекса, исторической среды и ландшафтов </t>
  </si>
  <si>
    <t>Показ (организация показа) концертных программ, с учетом всех форм, стационар, платно</t>
  </si>
  <si>
    <t>Показ (организация показа) концертных программ, с учетом всех форм, на выезде, платно</t>
  </si>
  <si>
    <t>Показ (организация показа) концертных программ, с учетом всех форм, на гастролях, платно</t>
  </si>
  <si>
    <t>Показ (организация показа) концертных программ, с учетом всех форм, на выезде, бесплатно</t>
  </si>
  <si>
    <t>Показ (организация показа) концертных программ, с учетом всех форм, стационар, бесплатно</t>
  </si>
  <si>
    <t>Создание концертных программ: сборный концерт</t>
  </si>
  <si>
    <t>Создание концертных программ: сольный концерт</t>
  </si>
  <si>
    <t>Создание концертных программ: концерт хора, капеллы</t>
  </si>
  <si>
    <t>Создание концертных программ: концерт танцевального коллектива</t>
  </si>
  <si>
    <t>Организация показа концертных программ с учетом всех форм бесплатно</t>
  </si>
  <si>
    <t>Организация показа концертных программ с учетом всех форм бесплатно (онлайн-трансляция)</t>
  </si>
  <si>
    <t>Показ (организация показа) спектаклей (театральных постановок), с учетом всех форм, стационар,  платно</t>
  </si>
  <si>
    <t>Показ (организация показа) спектаклей (театральных постановок), с учетом всех форм, на гастролях,  платно</t>
  </si>
  <si>
    <t>Показ (организация показа) спектаклей (театральных постановок), с учетом всех форм, на выезде,  платно</t>
  </si>
  <si>
    <t>Показ (организация показа) спектаклей (театральных постановок), с учетом всех форм, на выезде,  платно (договор об оказании услуг)</t>
  </si>
  <si>
    <t>Показ (организация показа) спектаклей (театральных постановок), с учетом всех форм, стационар,  бесплатно</t>
  </si>
  <si>
    <t>Показ (организация показа) спектаклей (театральных постановок), с учетом всех форм, на выезде,  бесплатно</t>
  </si>
  <si>
    <t>Создание спектаклей (с учетов всех форм)</t>
  </si>
  <si>
    <t>Организация и проведение культурно-массовых мероприятий  - культурно-массовых (иной деятельности, в результате которой сохраняются, создаются, распространяются и осваиваются культурные ценности), за плату</t>
  </si>
  <si>
    <t>Организация и проведение культурно-массовых мероприятий  - культурно-массовых (иной деятельности, в результате которой сохраняются, создаются, распространяются и осваиваются культурные ценности), бесплатно</t>
  </si>
  <si>
    <t xml:space="preserve">Организация и проведения мероприятий: мастер-класс </t>
  </si>
  <si>
    <t>Организация и проведения мероприятий: публичные лекции</t>
  </si>
  <si>
    <t>Организация и проведения мероприятий: показ отчетной деятельности клубных формирований</t>
  </si>
  <si>
    <t xml:space="preserve">Организация и проведение мероприятий: культурно-массовые (иные зрелищные) мероприятия </t>
  </si>
  <si>
    <t xml:space="preserve">Организация и проведения мероприятий: творческих (фестиваль, выставка, конкурс) </t>
  </si>
  <si>
    <t>Организация и проведения мероприятий: методические мероприятия (семинары, конференции)</t>
  </si>
  <si>
    <t>Показ кинофильмов, на открытой площадке, в стационарных условиях, бесплатно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</si>
  <si>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53.02.02 Музыкальное искусство эстрады (по видам)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</si>
  <si>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53.02.02 Музыкальное искусство эстрады (по видам) - Среднее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</si>
  <si>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54.02.01 Дизайн (по отраслям) 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</si>
  <si>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54.02.02 Декоративно-прикладное искусство и народные промыслы (по видам) 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</si>
  <si>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54.02.05 Живопись (по видам) 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</si>
  <si>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54.02.01 Дизайн (по отраслям) - Среднее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</si>
  <si>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54.02.02 Декоративно-прикладное искусство и народные промыслы (по видам) - Среднее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</si>
  <si>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54.02.05 Живопись (по видам) - Среднее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</si>
  <si>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52.02.04 Актерское искусство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</si>
  <si>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53.02.05 Сольное и хоровое народное пение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</si>
  <si>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52.02.05 Сольное и хоровое народное пение - Среднее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</si>
  <si>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52.02.04 Актерское искусство - Среднее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</si>
  <si>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51.02.01 Народное художественное творчество (по видам)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</si>
  <si>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51.02.02 Социально-культурная деятельность (по видам)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</si>
  <si>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51.02.01 Народное художественное творчество (по видам) - Среднее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</si>
  <si>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51.02.02 Социально-культурная деятельность (по видам) - Среднее общее образование - Заочная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</si>
  <si>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51.02.02 Социально-культурная деятельность (по видам) - Среднее общее образование - Очная</t>
  </si>
  <si>
    <t>Реализация дополнительных общеобразовательных предпрофессиональных программ в области искусств: хореографическое творчество</t>
  </si>
  <si>
    <t>Реализация дополнительных общеобразовательных предпрофессиональных программ в области искусств: хоровое творчество</t>
  </si>
  <si>
    <t>Реализация дополнительных общеразвивающих программ</t>
  </si>
  <si>
    <t>Информационное освещение реализации инвестиционных проектов на территории Калужской области: информационное освещение реализации инвестиционных проектов через средства массовой информации с целью привлечения инвестиций в Калужскую область посредством издания рекламно-информационных материалов</t>
  </si>
  <si>
    <t>Информационное освещение реализации инвестиционных проектов на территории Калужской области: информационное освещение реализации инвестиционных проектов через средства массовой информации с целью привлечения инвестиций в Калужскую область посредством создания информационного видео продукта</t>
  </si>
  <si>
    <t>Информационное освещение реализации инвестиционных проектов на территории Калужской области: информационное освещение реализации ивестиционных проектов через средства массовой информации с целью привлечения инвестиций в Калужскую область посредством создания информационных презентационных материалов</t>
  </si>
  <si>
    <t>Организация участия и проведение мероприятий в сфере туризма: организация участия в выставках, ярмарках, форумах и иных публичных событиях, направленных на реализацию инвестиционных проектов на территории Калужской области с целью привлечения инвестиций в Калужскую область</t>
  </si>
  <si>
    <t>Организация участия и проведение мероприятий в сфере туризма: проведение выставок, ярмарок, форумов  и иных публичных событий, направленных на реализацию инвестиционных проектов на территории Калужской области с целью привлечения инвестиций в Калужской области</t>
  </si>
  <si>
    <t>Предоставление консультационных услуг</t>
  </si>
  <si>
    <t>Оказание туристско-информационных услуг, в том числе информирование физических лиц о туристических ресурсах в стационарных условиях</t>
  </si>
  <si>
    <t xml:space="preserve">Оказание туристско-информационных услуг, в том числе информирование физических лиц о туристических ресурсах через сеть Интернет </t>
  </si>
  <si>
    <t>Оказание туристско-информационных услуг, в том числе информирование физических лиц о туристических ресурсах вне стационара</t>
  </si>
  <si>
    <t>Формирование,ведение баз данных, в том числе интернет-ресурсов</t>
  </si>
  <si>
    <t xml:space="preserve">Осуществление экскурсионного обслуживания (за плату), в том числе: оказание экскурсионных услуг. Оформление документов на оказание экскурсионных услуг. Консультация </t>
  </si>
  <si>
    <t>Реализация дополнительных
предпрофессиональных
программ  в области физической культуры и спорта</t>
  </si>
  <si>
    <t xml:space="preserve">Сбор, обработка, систематизация и накопление информации при определении кадастровой стоимости (в электронном виде) </t>
  </si>
  <si>
    <t>Определение кадастровой стоимости объектов недвижимости в соответствии со статьей 14 Федерального закона от 03.07.2016 № 237-ФЗ «О государственной кадастровой оценке»</t>
  </si>
  <si>
    <t>Организация и проведение мероприятий</t>
  </si>
  <si>
    <t>Организация участия в мероприятиях</t>
  </si>
  <si>
    <t>Организация и проведение мероприятий с целью привлечения инвестиций</t>
  </si>
  <si>
    <t>Организация участия в мероприятияхс целью привлечения инвестиций в Калужскую область</t>
  </si>
  <si>
    <t>Проведение  выставок, ярмарок, форумов и иных публичных события,  направленных на реализацию инвестиционных проектов на территории Калужской области с целью привлечения инвестиций в Калужскую область (Количество мероприятий)</t>
  </si>
  <si>
    <t>Предоставление консультационной и информационной поддержки субъектам малого и среднего предпринимательства (Организация, содействие в проведении, и участие в  семинарах, «круглых столах», конференциях, бизнес  - миссиях, презентациях, и иных публичных мероприятиях, направленных на развитие субъектов малого и среднего предпринимательства.)</t>
  </si>
  <si>
    <t>2650</t>
  </si>
  <si>
    <t>1980</t>
  </si>
  <si>
    <t>Предоставление услуг по поддержке выставочной деятельности (Организация участия субъектов малого и среднего предпринимательства в выставках)</t>
  </si>
  <si>
    <t>28</t>
  </si>
  <si>
    <t>23</t>
  </si>
  <si>
    <t>Предоставление услуг по оказанию адресной поддержки повышения производительности т руда (Обучение сотрудников предприятий-участников национального проекта в рамках реализации мероприятий повышения производительности труда)</t>
  </si>
  <si>
    <t>440</t>
  </si>
  <si>
    <t>113</t>
  </si>
  <si>
    <t>Предоставление услуг по оказанию адресной поддержки повышения производительности т руда (Организация мероприятий, направленных на вовлечение предприятий в национальный проект)</t>
  </si>
  <si>
    <t>4</t>
  </si>
  <si>
    <t>Проведение мероприятий, направленных на вовлечение в субъекты МСП в сфере сельского хозяйства</t>
  </si>
  <si>
    <t>5</t>
  </si>
  <si>
    <t>Проведение информационной капании, направленной на создание положительного образа предпринимателя (на основе макетов и образцов, представленных Минэкономразвития России)</t>
  </si>
  <si>
    <t>120</t>
  </si>
  <si>
    <t>Проведение мероприятий, направленных на выявление предрасположенностей к профессиональным навыкам и компетенциям (для каждой целевой группы</t>
  </si>
  <si>
    <t>700</t>
  </si>
  <si>
    <t>Реализация программ и проектов, направленных на вовлечение в предпринимательскую деятельность молодежи в возрасте 14-17 лет</t>
  </si>
  <si>
    <t>75</t>
  </si>
  <si>
    <t>Организация мероприятий по созданию объединения бизнес-наставников с проведением серии занятий по основам бизнес-наставничества</t>
  </si>
  <si>
    <t>Проведение публичных мероприятий (форумов, конференций, слетов и других мероприятий) для участников федерального проекта "Популяризация предпринимательства"</t>
  </si>
  <si>
    <t>9</t>
  </si>
  <si>
    <t>Внесение информационных материалов о  Калужской области на  национальном портале Russia.Travel. visitkaluga  и др.</t>
  </si>
  <si>
    <t xml:space="preserve">Предоставление резидентам площадей бизнесинкубатора </t>
  </si>
  <si>
    <t>тыс. кв. м</t>
  </si>
  <si>
    <t>55 (тематические встречи, семинары)
4 (мероприятия, в которых принято участие)
154 (размещенные материалы)</t>
  </si>
  <si>
    <t>50 (тематические встречи, семинары)
4 (мероприятия, в которых принято участие)
150 (размещенные материалы)</t>
  </si>
  <si>
    <t>400 (консультации)
16 (зарегистрированные пользователи в информационном модуле )</t>
  </si>
  <si>
    <t>400 (консультации)
16 (зарегистрированные пользователи в информационном модуле)</t>
  </si>
  <si>
    <t>77 (отчеты по проверке документации по расчетам нормативов  удельного расхода топлива, запаса топлива и тепловых потерь)</t>
  </si>
  <si>
    <t>20 (отчеты по проверке документации по расчетам нормативов  удельного расхода топлива, запаса топлива и тепловых потерь)</t>
  </si>
  <si>
    <t>61 (отчеты по результатам работы)</t>
  </si>
  <si>
    <t>67 (отчеты по результатам работы)</t>
  </si>
  <si>
    <t>6 (отчеты о проведении энергетических обследований)</t>
  </si>
  <si>
    <t>7 (отчеты о проведении энергетических обследований)</t>
  </si>
  <si>
    <t>2 (отчет о выполненной работе)</t>
  </si>
  <si>
    <t>5 (отчет о выполненной работе)</t>
  </si>
  <si>
    <t xml:space="preserve">Проведение агротехнического ухода за лесными культурами (Ручное рыхление почвы и окучивание растений, рыхление около лунок тяпкой или окашивание в междурядьях косой или секором) </t>
  </si>
  <si>
    <t>Уход за лесосеменными плантациями</t>
  </si>
  <si>
    <t>Уход за постоянным лесосеменным участком</t>
  </si>
  <si>
    <t>4.7</t>
  </si>
  <si>
    <t>4.8</t>
  </si>
  <si>
    <t xml:space="preserve">Министерство цифрового развития Калужской области    
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</si>
  <si>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бумажная для физических лиц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</si>
  <si>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бумажная для юридических лиц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</si>
  <si>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электронная для физических лиц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</si>
  <si>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электронная для юридических лиц</t>
  </si>
  <si>
    <t>Предоставление информационной и консультационной поддержки субъектам малого и среднего предпринимательства (информирование)  для физических лиц</t>
  </si>
  <si>
    <t>Предоставление государственных (муниципальных) услуг субъектам малого и среднего предпринимательства организациями, образующими инфраструктуру поддержки субъектов малого и среднего предпринимательства (информирование) для юридических лиц</t>
  </si>
  <si>
    <t>Создание и развитие информационных систем и компонентов информационно-телекоммуникационной инфраструктуры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</si>
</sst>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2">
    <xf numFmtId="0" fontId="0" fillId="0" borderId="0"/>
    <xf numFmtId="0" fontId="3" fillId="0" borderId="0"/>
    <xf numFmtId="0" fontId="9" fillId="0" borderId="5">
      <alignment horizontal="center" wrapText="1"/>
    </xf>
    <xf numFmtId="0" fontId="9" fillId="0" borderId="5">
      <alignment horizontal="center" shrinkToFit="1"/>
    </xf>
    <xf numFmtId="4" fontId="9" fillId="0" borderId="5">
      <alignment horizontal="right" shrinkToFit="1"/>
    </xf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1" fillId="0" borderId="0"/>
    <xf numFmtId="0" fontId="12" fillId="0" borderId="0">
      <alignment horizontal="left" vertical="top" wrapText="1"/>
    </xf>
    <xf numFmtId="0" fontId="12" fillId="0" borderId="0"/>
    <xf numFmtId="0" fontId="13" fillId="0" borderId="0">
      <alignment horizontal="center" wrapText="1"/>
    </xf>
    <xf numFmtId="0" fontId="13" fillId="0" borderId="0">
      <alignment horizontal="center"/>
    </xf>
    <xf numFmtId="0" fontId="12" fillId="0" borderId="0">
      <alignment wrapText="1"/>
    </xf>
    <xf numFmtId="0" fontId="12" fillId="0" borderId="0">
      <alignment horizontal="right"/>
    </xf>
    <xf numFmtId="0" fontId="12" fillId="0" borderId="6">
      <alignment horizontal="center" vertical="center" wrapText="1"/>
    </xf>
    <xf numFmtId="0" fontId="12" fillId="0" borderId="5">
      <alignment horizontal="center" vertical="center" shrinkToFit="1"/>
    </xf>
    <xf numFmtId="0" fontId="12" fillId="0" borderId="5">
      <alignment horizontal="left" vertical="top" wrapText="1"/>
    </xf>
    <xf numFmtId="4" fontId="12" fillId="5" borderId="5">
      <alignment horizontal="right" vertical="top" shrinkToFit="1"/>
    </xf>
    <xf numFmtId="4" fontId="12" fillId="0" borderId="5">
      <alignment horizontal="right" vertical="top" shrinkToFit="1"/>
    </xf>
    <xf numFmtId="4" fontId="12" fillId="0" borderId="0">
      <alignment horizontal="right" shrinkToFit="1"/>
    </xf>
    <xf numFmtId="0" fontId="14" fillId="0" borderId="7">
      <alignment horizontal="left"/>
    </xf>
    <xf numFmtId="4" fontId="14" fillId="6" borderId="5">
      <alignment horizontal="right" vertical="top" shrinkToFit="1"/>
    </xf>
    <xf numFmtId="0" fontId="12" fillId="0" borderId="8"/>
    <xf numFmtId="0" fontId="12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7" borderId="0"/>
    <xf numFmtId="0" fontId="14" fillId="0" borderId="5">
      <alignment horizontal="left" vertical="top" wrapText="1"/>
    </xf>
    <xf numFmtId="0" fontId="12" fillId="7" borderId="0">
      <alignment horizontal="center"/>
    </xf>
  </cellStyleXfs>
  <cellXfs count="80">
    <xf numFmtId="0" fontId="0" fillId="0" borderId="0" xfId="0"/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left" vertical="center" wrapText="1"/>
    </xf>
    <xf numFmtId="0" fontId="4" fillId="0" borderId="2" xfId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2" xfId="2" applyNumberFormat="1" applyFont="1" applyFill="1" applyBorder="1" applyAlignment="1" applyProtection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3" borderId="2" xfId="2" applyNumberFormat="1" applyFont="1" applyFill="1" applyBorder="1" applyAlignment="1" applyProtection="1">
      <alignment vertical="top" wrapText="1"/>
    </xf>
    <xf numFmtId="0" fontId="4" fillId="0" borderId="2" xfId="0" applyFont="1" applyFill="1" applyBorder="1" applyAlignment="1">
      <alignment vertical="top" wrapText="1"/>
    </xf>
    <xf numFmtId="0" fontId="5" fillId="0" borderId="2" xfId="2" applyNumberFormat="1" applyFont="1" applyFill="1" applyBorder="1" applyAlignment="1" applyProtection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left" vertical="top" wrapText="1"/>
    </xf>
    <xf numFmtId="4" fontId="4" fillId="0" borderId="2" xfId="1" applyNumberFormat="1" applyFont="1" applyFill="1" applyBorder="1" applyAlignment="1">
      <alignment horizontal="left" vertical="top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top" wrapText="1"/>
    </xf>
    <xf numFmtId="165" fontId="4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4" fontId="4" fillId="3" borderId="2" xfId="1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</cellXfs>
  <cellStyles count="32">
    <cellStyle name="br" xfId="26"/>
    <cellStyle name="col" xfId="25"/>
    <cellStyle name="st36" xfId="2"/>
    <cellStyle name="style0" xfId="27"/>
    <cellStyle name="td" xfId="28"/>
    <cellStyle name="tr" xfId="24"/>
    <cellStyle name="xl21" xfId="29"/>
    <cellStyle name="xl22" xfId="14"/>
    <cellStyle name="xl23" xfId="15"/>
    <cellStyle name="xl24" xfId="20"/>
    <cellStyle name="xl25" xfId="22"/>
    <cellStyle name="xl26" xfId="8"/>
    <cellStyle name="xl27" xfId="10"/>
    <cellStyle name="xl28" xfId="11"/>
    <cellStyle name="xl29" xfId="12"/>
    <cellStyle name="xl30" xfId="13"/>
    <cellStyle name="xl31" xfId="21"/>
    <cellStyle name="xl32" xfId="9"/>
    <cellStyle name="xl33" xfId="23"/>
    <cellStyle name="xl34" xfId="3"/>
    <cellStyle name="xl34 2" xfId="16"/>
    <cellStyle name="xl35" xfId="4"/>
    <cellStyle name="xl35 2" xfId="30"/>
    <cellStyle name="xl36" xfId="17"/>
    <cellStyle name="xl37" xfId="31"/>
    <cellStyle name="xl38" xfId="18"/>
    <cellStyle name="xl39" xfId="19"/>
    <cellStyle name="Обычный" xfId="0" builtinId="0"/>
    <cellStyle name="Обычный 2" xfId="1"/>
    <cellStyle name="Обычный 3" xfId="7"/>
    <cellStyle name="Финансовый 2" xfId="5"/>
    <cellStyle name="Финансов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5"/>
  <sheetViews>
    <sheetView tabSelected="1" view="pageBreakPreview" zoomScale="93" zoomScaleNormal="80" zoomScaleSheetLayoutView="93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9" customWidth="1"/>
    <col min="2" max="2" width="58.7109375" customWidth="1"/>
    <col min="3" max="3" width="18" customWidth="1"/>
    <col min="4" max="4" width="19.7109375" customWidth="1"/>
    <col min="5" max="5" width="20.140625" customWidth="1"/>
    <col min="6" max="6" width="15.28515625" customWidth="1"/>
    <col min="7" max="7" width="15" customWidth="1"/>
    <col min="8" max="8" width="15.28515625" customWidth="1"/>
    <col min="9" max="9" width="17" customWidth="1"/>
    <col min="10" max="10" width="16.7109375" customWidth="1"/>
    <col min="11" max="11" width="20.5703125" customWidth="1"/>
    <col min="12" max="12" width="19.7109375" customWidth="1"/>
    <col min="13" max="13" width="19.42578125" customWidth="1"/>
  </cols>
  <sheetData>
    <row r="1" spans="1:13" s="5" customFormat="1" ht="75" customHeight="1" x14ac:dyDescent="0.25">
      <c r="A1" s="78" t="s">
        <v>257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5" customFormat="1" ht="55.9" customHeight="1" x14ac:dyDescent="0.25">
      <c r="A2" s="79" t="s">
        <v>24</v>
      </c>
      <c r="B2" s="79" t="s">
        <v>25</v>
      </c>
      <c r="C2" s="79" t="s">
        <v>26</v>
      </c>
      <c r="D2" s="79" t="s">
        <v>27</v>
      </c>
      <c r="E2" s="79"/>
      <c r="F2" s="79"/>
      <c r="G2" s="79"/>
      <c r="H2" s="79"/>
      <c r="I2" s="79" t="s">
        <v>28</v>
      </c>
      <c r="J2" s="79"/>
      <c r="K2" s="79"/>
      <c r="L2" s="79"/>
      <c r="M2" s="79"/>
    </row>
    <row r="3" spans="1:13" s="5" customFormat="1" ht="45.75" customHeight="1" x14ac:dyDescent="0.25">
      <c r="A3" s="79"/>
      <c r="B3" s="79"/>
      <c r="C3" s="79"/>
      <c r="D3" s="21" t="s">
        <v>258</v>
      </c>
      <c r="E3" s="21" t="s">
        <v>259</v>
      </c>
      <c r="F3" s="21" t="s">
        <v>139</v>
      </c>
      <c r="G3" s="21" t="s">
        <v>140</v>
      </c>
      <c r="H3" s="21" t="s">
        <v>260</v>
      </c>
      <c r="I3" s="21" t="s">
        <v>258</v>
      </c>
      <c r="J3" s="21" t="s">
        <v>259</v>
      </c>
      <c r="K3" s="21" t="s">
        <v>139</v>
      </c>
      <c r="L3" s="21" t="s">
        <v>140</v>
      </c>
      <c r="M3" s="21" t="s">
        <v>260</v>
      </c>
    </row>
    <row r="4" spans="1:13" s="5" customFormat="1" ht="15.75" customHeight="1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21">
        <v>9</v>
      </c>
      <c r="J4" s="21">
        <v>10</v>
      </c>
      <c r="K4" s="21">
        <v>11</v>
      </c>
      <c r="L4" s="21">
        <v>12</v>
      </c>
      <c r="M4" s="21">
        <v>13</v>
      </c>
    </row>
    <row r="5" spans="1:13" s="22" customFormat="1" ht="18.600000000000001" customHeight="1" x14ac:dyDescent="0.25">
      <c r="A5" s="64" t="s">
        <v>250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s="22" customFormat="1" x14ac:dyDescent="0.25">
      <c r="A6" s="6">
        <v>1</v>
      </c>
      <c r="B6" s="1" t="s">
        <v>0</v>
      </c>
      <c r="C6" s="6" t="s">
        <v>29</v>
      </c>
      <c r="D6" s="18">
        <v>6328</v>
      </c>
      <c r="E6" s="3">
        <v>6438</v>
      </c>
      <c r="F6" s="3">
        <v>6745</v>
      </c>
      <c r="G6" s="3">
        <v>6745</v>
      </c>
      <c r="H6" s="3">
        <v>6745</v>
      </c>
      <c r="I6" s="18">
        <v>312953.87199999997</v>
      </c>
      <c r="J6" s="3">
        <v>475308.05900000001</v>
      </c>
      <c r="K6" s="3">
        <v>583894.10599999991</v>
      </c>
      <c r="L6" s="3">
        <v>578709.76099999994</v>
      </c>
      <c r="M6" s="3">
        <v>578709.76099999994</v>
      </c>
    </row>
    <row r="7" spans="1:13" s="22" customFormat="1" x14ac:dyDescent="0.25">
      <c r="A7" s="6">
        <v>2</v>
      </c>
      <c r="B7" s="1" t="s">
        <v>1</v>
      </c>
      <c r="C7" s="6" t="s">
        <v>29</v>
      </c>
      <c r="D7" s="18">
        <v>1424</v>
      </c>
      <c r="E7" s="3">
        <v>1432</v>
      </c>
      <c r="F7" s="3">
        <v>1579</v>
      </c>
      <c r="G7" s="3">
        <v>1579</v>
      </c>
      <c r="H7" s="3">
        <v>1579</v>
      </c>
      <c r="I7" s="18">
        <v>47735.898000000001</v>
      </c>
      <c r="J7" s="3">
        <v>44995.000999999997</v>
      </c>
      <c r="K7" s="3">
        <v>50196.983999999997</v>
      </c>
      <c r="L7" s="3">
        <v>50196.983999999997</v>
      </c>
      <c r="M7" s="3">
        <v>50196.983999999997</v>
      </c>
    </row>
    <row r="8" spans="1:13" s="22" customFormat="1" x14ac:dyDescent="0.25">
      <c r="A8" s="41">
        <v>3</v>
      </c>
      <c r="B8" s="1" t="s">
        <v>2</v>
      </c>
      <c r="C8" s="6" t="s">
        <v>29</v>
      </c>
      <c r="D8" s="18">
        <v>154</v>
      </c>
      <c r="E8" s="3">
        <v>168</v>
      </c>
      <c r="F8" s="3">
        <v>183</v>
      </c>
      <c r="G8" s="3">
        <v>183</v>
      </c>
      <c r="H8" s="3">
        <v>183</v>
      </c>
      <c r="I8" s="18">
        <v>6525.7960000000003</v>
      </c>
      <c r="J8" s="3">
        <v>6711.8310000000001</v>
      </c>
      <c r="K8" s="3">
        <v>8347.6470000000008</v>
      </c>
      <c r="L8" s="3">
        <v>8347.6470000000008</v>
      </c>
      <c r="M8" s="3">
        <v>8347.6470000000008</v>
      </c>
    </row>
    <row r="9" spans="1:13" s="22" customFormat="1" x14ac:dyDescent="0.25">
      <c r="A9" s="41">
        <v>4</v>
      </c>
      <c r="B9" s="1" t="s">
        <v>3</v>
      </c>
      <c r="C9" s="6" t="s">
        <v>29</v>
      </c>
      <c r="D9" s="18">
        <v>67</v>
      </c>
      <c r="E9" s="3">
        <v>75</v>
      </c>
      <c r="F9" s="3">
        <v>81</v>
      </c>
      <c r="G9" s="3">
        <v>81</v>
      </c>
      <c r="H9" s="3">
        <v>81</v>
      </c>
      <c r="I9" s="18">
        <v>1108.317</v>
      </c>
      <c r="J9" s="4">
        <v>1167.2909999999999</v>
      </c>
      <c r="K9" s="4">
        <v>1839.74</v>
      </c>
      <c r="L9" s="4">
        <v>1839.74</v>
      </c>
      <c r="M9" s="4">
        <v>1839.74</v>
      </c>
    </row>
    <row r="10" spans="1:13" s="22" customFormat="1" x14ac:dyDescent="0.25">
      <c r="A10" s="41">
        <v>5</v>
      </c>
      <c r="B10" s="1" t="s">
        <v>4</v>
      </c>
      <c r="C10" s="6" t="s">
        <v>29</v>
      </c>
      <c r="D10" s="18">
        <v>52</v>
      </c>
      <c r="E10" s="3">
        <v>45</v>
      </c>
      <c r="F10" s="3">
        <v>52</v>
      </c>
      <c r="G10" s="3">
        <v>52</v>
      </c>
      <c r="H10" s="3">
        <v>52</v>
      </c>
      <c r="I10" s="18">
        <v>4464.5330000000004</v>
      </c>
      <c r="J10" s="4">
        <v>4236.6580000000004</v>
      </c>
      <c r="K10" s="4">
        <v>5782.3720000000003</v>
      </c>
      <c r="L10" s="4">
        <v>5782.3720000000003</v>
      </c>
      <c r="M10" s="4">
        <v>5782.3720000000003</v>
      </c>
    </row>
    <row r="11" spans="1:13" s="22" customFormat="1" ht="30" x14ac:dyDescent="0.25">
      <c r="A11" s="41">
        <v>6</v>
      </c>
      <c r="B11" s="1" t="s">
        <v>5</v>
      </c>
      <c r="C11" s="6" t="s">
        <v>29</v>
      </c>
      <c r="D11" s="18">
        <v>83</v>
      </c>
      <c r="E11" s="3">
        <v>93</v>
      </c>
      <c r="F11" s="3">
        <v>96</v>
      </c>
      <c r="G11" s="3">
        <v>96</v>
      </c>
      <c r="H11" s="3">
        <v>96</v>
      </c>
      <c r="I11" s="18">
        <v>1844.201</v>
      </c>
      <c r="J11" s="4">
        <v>1700.443</v>
      </c>
      <c r="K11" s="4">
        <v>1719.8</v>
      </c>
      <c r="L11" s="4">
        <v>1719.8</v>
      </c>
      <c r="M11" s="4">
        <v>1719.8</v>
      </c>
    </row>
    <row r="12" spans="1:13" s="22" customFormat="1" ht="45" x14ac:dyDescent="0.25">
      <c r="A12" s="41">
        <v>7</v>
      </c>
      <c r="B12" s="1" t="s">
        <v>362</v>
      </c>
      <c r="C12" s="6" t="s">
        <v>30</v>
      </c>
      <c r="D12" s="18">
        <v>253</v>
      </c>
      <c r="E12" s="3">
        <v>0</v>
      </c>
      <c r="F12" s="3">
        <v>0</v>
      </c>
      <c r="G12" s="3">
        <v>0</v>
      </c>
      <c r="H12" s="3">
        <v>0</v>
      </c>
      <c r="I12" s="18">
        <v>9057.9410000000007</v>
      </c>
      <c r="J12" s="3">
        <v>0</v>
      </c>
      <c r="K12" s="3">
        <v>0</v>
      </c>
      <c r="L12" s="3">
        <v>0</v>
      </c>
      <c r="M12" s="3">
        <v>0</v>
      </c>
    </row>
    <row r="13" spans="1:13" s="22" customFormat="1" ht="45" x14ac:dyDescent="0.25">
      <c r="A13" s="41">
        <v>8</v>
      </c>
      <c r="B13" s="1" t="s">
        <v>6</v>
      </c>
      <c r="C13" s="6" t="s">
        <v>29</v>
      </c>
      <c r="D13" s="18">
        <v>3400</v>
      </c>
      <c r="E13" s="3">
        <v>3155</v>
      </c>
      <c r="F13" s="3">
        <v>2788</v>
      </c>
      <c r="G13" s="3">
        <v>2788</v>
      </c>
      <c r="H13" s="3">
        <v>2788</v>
      </c>
      <c r="I13" s="18">
        <v>11581.231</v>
      </c>
      <c r="J13" s="3">
        <v>6573.9520000000002</v>
      </c>
      <c r="K13" s="3">
        <v>6068.1809999999996</v>
      </c>
      <c r="L13" s="3">
        <v>6068.1809999999996</v>
      </c>
      <c r="M13" s="3">
        <v>6068.1809999999996</v>
      </c>
    </row>
    <row r="14" spans="1:13" s="22" customFormat="1" x14ac:dyDescent="0.25">
      <c r="A14" s="41">
        <v>9</v>
      </c>
      <c r="B14" s="1" t="s">
        <v>7</v>
      </c>
      <c r="C14" s="6" t="s">
        <v>29</v>
      </c>
      <c r="D14" s="18">
        <v>224</v>
      </c>
      <c r="E14" s="3">
        <v>224</v>
      </c>
      <c r="F14" s="3">
        <v>224</v>
      </c>
      <c r="G14" s="3">
        <v>224</v>
      </c>
      <c r="H14" s="3">
        <v>224</v>
      </c>
      <c r="I14" s="18">
        <v>77881.351999999999</v>
      </c>
      <c r="J14" s="3">
        <v>75539.543999999994</v>
      </c>
      <c r="K14" s="3">
        <v>85833.024999999994</v>
      </c>
      <c r="L14" s="3">
        <v>85833.024999999994</v>
      </c>
      <c r="M14" s="3">
        <v>85833.024999999994</v>
      </c>
    </row>
    <row r="15" spans="1:13" s="22" customFormat="1" ht="30" x14ac:dyDescent="0.25">
      <c r="A15" s="41">
        <v>10</v>
      </c>
      <c r="B15" s="1" t="s">
        <v>8</v>
      </c>
      <c r="C15" s="6" t="s">
        <v>33</v>
      </c>
      <c r="D15" s="18">
        <v>135</v>
      </c>
      <c r="E15" s="3">
        <v>130</v>
      </c>
      <c r="F15" s="3">
        <v>130</v>
      </c>
      <c r="G15" s="3">
        <v>130</v>
      </c>
      <c r="H15" s="3">
        <v>130</v>
      </c>
      <c r="I15" s="18">
        <v>2097.9450000000002</v>
      </c>
      <c r="J15" s="3">
        <v>6367.0020000000004</v>
      </c>
      <c r="K15" s="3">
        <v>7163.4290000000001</v>
      </c>
      <c r="L15" s="3">
        <v>7163.4290000000001</v>
      </c>
      <c r="M15" s="3">
        <v>7163.4290000000001</v>
      </c>
    </row>
    <row r="16" spans="1:13" s="22" customFormat="1" ht="45" x14ac:dyDescent="0.25">
      <c r="A16" s="41">
        <v>11</v>
      </c>
      <c r="B16" s="1" t="s">
        <v>9</v>
      </c>
      <c r="C16" s="6" t="s">
        <v>33</v>
      </c>
      <c r="D16" s="18">
        <v>6</v>
      </c>
      <c r="E16" s="3">
        <v>5</v>
      </c>
      <c r="F16" s="3">
        <v>5</v>
      </c>
      <c r="G16" s="3">
        <v>5</v>
      </c>
      <c r="H16" s="3">
        <v>5</v>
      </c>
      <c r="I16" s="18">
        <v>1490.2760000000001</v>
      </c>
      <c r="J16" s="3">
        <v>244.87700000000001</v>
      </c>
      <c r="K16" s="3">
        <v>275.50799999999998</v>
      </c>
      <c r="L16" s="3">
        <v>275.50799999999998</v>
      </c>
      <c r="M16" s="3">
        <v>275.50799999999998</v>
      </c>
    </row>
    <row r="17" spans="1:13" s="22" customFormat="1" ht="30" x14ac:dyDescent="0.25">
      <c r="A17" s="41">
        <v>12</v>
      </c>
      <c r="B17" s="1" t="s">
        <v>10</v>
      </c>
      <c r="C17" s="6" t="s">
        <v>33</v>
      </c>
      <c r="D17" s="18">
        <v>331</v>
      </c>
      <c r="E17" s="3">
        <v>293</v>
      </c>
      <c r="F17" s="3">
        <v>293</v>
      </c>
      <c r="G17" s="3">
        <v>293</v>
      </c>
      <c r="H17" s="3">
        <v>293</v>
      </c>
      <c r="I17" s="18">
        <v>8526.027</v>
      </c>
      <c r="J17" s="3">
        <v>6163.6170000000002</v>
      </c>
      <c r="K17" s="3">
        <v>6934.6030000000001</v>
      </c>
      <c r="L17" s="3">
        <v>6934.6030000000001</v>
      </c>
      <c r="M17" s="3">
        <v>6934.6030000000001</v>
      </c>
    </row>
    <row r="18" spans="1:13" s="22" customFormat="1" ht="30" x14ac:dyDescent="0.25">
      <c r="A18" s="41">
        <v>13</v>
      </c>
      <c r="B18" s="1" t="s">
        <v>11</v>
      </c>
      <c r="C18" s="6" t="s">
        <v>33</v>
      </c>
      <c r="D18" s="18">
        <v>2</v>
      </c>
      <c r="E18" s="3">
        <v>2</v>
      </c>
      <c r="F18" s="3">
        <v>2</v>
      </c>
      <c r="G18" s="3">
        <v>2</v>
      </c>
      <c r="H18" s="3">
        <v>2</v>
      </c>
      <c r="I18" s="18">
        <v>70.807000000000002</v>
      </c>
      <c r="J18" s="3">
        <v>37.798999999999999</v>
      </c>
      <c r="K18" s="3">
        <v>42.527000000000001</v>
      </c>
      <c r="L18" s="3">
        <v>42.527000000000001</v>
      </c>
      <c r="M18" s="3">
        <v>42.527000000000001</v>
      </c>
    </row>
    <row r="19" spans="1:13" s="22" customFormat="1" ht="30" x14ac:dyDescent="0.25">
      <c r="A19" s="41">
        <v>14</v>
      </c>
      <c r="B19" s="1" t="s">
        <v>12</v>
      </c>
      <c r="C19" s="6" t="s">
        <v>33</v>
      </c>
      <c r="D19" s="18">
        <v>74</v>
      </c>
      <c r="E19" s="3">
        <v>70</v>
      </c>
      <c r="F19" s="3">
        <v>70</v>
      </c>
      <c r="G19" s="3">
        <v>70</v>
      </c>
      <c r="H19" s="3">
        <v>70</v>
      </c>
      <c r="I19" s="18">
        <v>2874.797</v>
      </c>
      <c r="J19" s="3">
        <v>4494.777</v>
      </c>
      <c r="K19" s="3">
        <v>5057.0140000000001</v>
      </c>
      <c r="L19" s="3">
        <v>5057.0140000000001</v>
      </c>
      <c r="M19" s="3">
        <v>5057.0140000000001</v>
      </c>
    </row>
    <row r="20" spans="1:13" s="22" customFormat="1" ht="30" x14ac:dyDescent="0.25">
      <c r="A20" s="41">
        <v>15</v>
      </c>
      <c r="B20" s="1" t="s">
        <v>13</v>
      </c>
      <c r="C20" s="6" t="s">
        <v>33</v>
      </c>
      <c r="D20" s="18">
        <v>288</v>
      </c>
      <c r="E20" s="3">
        <v>218</v>
      </c>
      <c r="F20" s="3">
        <v>223</v>
      </c>
      <c r="G20" s="3">
        <v>223</v>
      </c>
      <c r="H20" s="3">
        <v>223</v>
      </c>
      <c r="I20" s="18">
        <v>17106.759999999998</v>
      </c>
      <c r="J20" s="3">
        <v>13472.225</v>
      </c>
      <c r="K20" s="3">
        <v>15370.742</v>
      </c>
      <c r="L20" s="3">
        <v>15370.742</v>
      </c>
      <c r="M20" s="3">
        <v>15370.742</v>
      </c>
    </row>
    <row r="21" spans="1:13" s="22" customFormat="1" ht="30" x14ac:dyDescent="0.25">
      <c r="A21" s="41">
        <v>16</v>
      </c>
      <c r="B21" s="1" t="s">
        <v>14</v>
      </c>
      <c r="C21" s="6" t="s">
        <v>33</v>
      </c>
      <c r="D21" s="18">
        <v>75</v>
      </c>
      <c r="E21" s="3">
        <v>22</v>
      </c>
      <c r="F21" s="3">
        <v>22</v>
      </c>
      <c r="G21" s="3">
        <v>22</v>
      </c>
      <c r="H21" s="3">
        <v>22</v>
      </c>
      <c r="I21" s="18">
        <v>1825.104</v>
      </c>
      <c r="J21" s="3">
        <v>1412.644</v>
      </c>
      <c r="K21" s="3">
        <v>1589.347</v>
      </c>
      <c r="L21" s="3">
        <v>1589.347</v>
      </c>
      <c r="M21" s="3">
        <v>1589.347</v>
      </c>
    </row>
    <row r="22" spans="1:13" s="22" customFormat="1" ht="30" x14ac:dyDescent="0.25">
      <c r="A22" s="41">
        <v>17</v>
      </c>
      <c r="B22" s="1" t="s">
        <v>15</v>
      </c>
      <c r="C22" s="6" t="s">
        <v>33</v>
      </c>
      <c r="D22" s="18">
        <v>157</v>
      </c>
      <c r="E22" s="3">
        <v>110</v>
      </c>
      <c r="F22" s="3">
        <v>115</v>
      </c>
      <c r="G22" s="3">
        <v>115</v>
      </c>
      <c r="H22" s="3">
        <v>115</v>
      </c>
      <c r="I22" s="35">
        <v>11742.478999999999</v>
      </c>
      <c r="J22" s="3">
        <v>10702.300999999999</v>
      </c>
      <c r="K22" s="3">
        <v>12390.24</v>
      </c>
      <c r="L22" s="3">
        <v>12390.24</v>
      </c>
      <c r="M22" s="3">
        <v>12390.24</v>
      </c>
    </row>
    <row r="23" spans="1:13" s="22" customFormat="1" ht="30" x14ac:dyDescent="0.25">
      <c r="A23" s="41">
        <v>18</v>
      </c>
      <c r="B23" s="1" t="s">
        <v>16</v>
      </c>
      <c r="C23" s="6" t="s">
        <v>33</v>
      </c>
      <c r="D23" s="18">
        <v>36</v>
      </c>
      <c r="E23" s="3">
        <v>30</v>
      </c>
      <c r="F23" s="3">
        <v>30</v>
      </c>
      <c r="G23" s="3">
        <v>30</v>
      </c>
      <c r="H23" s="3">
        <v>30</v>
      </c>
      <c r="I23" s="18">
        <v>775.26800000000003</v>
      </c>
      <c r="J23" s="3">
        <v>4666.3999999999996</v>
      </c>
      <c r="K23" s="3">
        <v>5250.1049999999996</v>
      </c>
      <c r="L23" s="3">
        <v>5250.1049999999996</v>
      </c>
      <c r="M23" s="3">
        <v>5250.1049999999996</v>
      </c>
    </row>
    <row r="24" spans="1:13" s="22" customFormat="1" ht="30" x14ac:dyDescent="0.25">
      <c r="A24" s="41">
        <v>19</v>
      </c>
      <c r="B24" s="1" t="s">
        <v>17</v>
      </c>
      <c r="C24" s="6" t="s">
        <v>33</v>
      </c>
      <c r="D24" s="18">
        <v>3</v>
      </c>
      <c r="E24" s="3">
        <v>2</v>
      </c>
      <c r="F24" s="3">
        <v>2</v>
      </c>
      <c r="G24" s="3">
        <v>2</v>
      </c>
      <c r="H24" s="3">
        <v>2</v>
      </c>
      <c r="I24" s="18">
        <v>736.19500000000005</v>
      </c>
      <c r="J24" s="3">
        <v>311.09100000000001</v>
      </c>
      <c r="K24" s="3">
        <v>350.00400000000002</v>
      </c>
      <c r="L24" s="3">
        <v>350.00400000000002</v>
      </c>
      <c r="M24" s="3">
        <v>350.00400000000002</v>
      </c>
    </row>
    <row r="25" spans="1:13" s="22" customFormat="1" ht="30" x14ac:dyDescent="0.25">
      <c r="A25" s="41">
        <v>20</v>
      </c>
      <c r="B25" s="2" t="s">
        <v>18</v>
      </c>
      <c r="C25" s="6" t="s">
        <v>33</v>
      </c>
      <c r="D25" s="18">
        <v>121</v>
      </c>
      <c r="E25" s="3">
        <v>92</v>
      </c>
      <c r="F25" s="3">
        <v>92</v>
      </c>
      <c r="G25" s="3">
        <v>92</v>
      </c>
      <c r="H25" s="3">
        <v>92</v>
      </c>
      <c r="I25" s="18">
        <v>3754.3890000000001</v>
      </c>
      <c r="J25" s="3">
        <v>4012.0970000000002</v>
      </c>
      <c r="K25" s="3">
        <v>4513.9570000000003</v>
      </c>
      <c r="L25" s="3">
        <v>4513.9570000000003</v>
      </c>
      <c r="M25" s="3">
        <v>4513.9570000000003</v>
      </c>
    </row>
    <row r="26" spans="1:13" s="22" customFormat="1" ht="75" x14ac:dyDescent="0.25">
      <c r="A26" s="41">
        <v>21</v>
      </c>
      <c r="B26" s="2" t="s">
        <v>19</v>
      </c>
      <c r="C26" s="6" t="s">
        <v>33</v>
      </c>
      <c r="D26" s="18">
        <v>11</v>
      </c>
      <c r="E26" s="3">
        <v>8</v>
      </c>
      <c r="F26" s="3">
        <v>8</v>
      </c>
      <c r="G26" s="3">
        <v>8</v>
      </c>
      <c r="H26" s="3">
        <v>8</v>
      </c>
      <c r="I26" s="18">
        <v>867.43299999999999</v>
      </c>
      <c r="J26" s="3">
        <v>3262.0970000000002</v>
      </c>
      <c r="K26" s="3">
        <v>3670.1419999999998</v>
      </c>
      <c r="L26" s="3">
        <v>3670.1419999999998</v>
      </c>
      <c r="M26" s="3">
        <v>3670.1419999999998</v>
      </c>
    </row>
    <row r="27" spans="1:13" s="22" customFormat="1" ht="30" x14ac:dyDescent="0.25">
      <c r="A27" s="41">
        <v>22</v>
      </c>
      <c r="B27" s="1" t="s">
        <v>20</v>
      </c>
      <c r="C27" s="6" t="s">
        <v>33</v>
      </c>
      <c r="D27" s="18">
        <v>864</v>
      </c>
      <c r="E27" s="3">
        <v>540</v>
      </c>
      <c r="F27" s="3">
        <v>540</v>
      </c>
      <c r="G27" s="3">
        <v>540</v>
      </c>
      <c r="H27" s="3">
        <v>540</v>
      </c>
      <c r="I27" s="18">
        <v>11146.795</v>
      </c>
      <c r="J27" s="3">
        <v>8546.5810000000001</v>
      </c>
      <c r="K27" s="3">
        <v>9615.6450000000004</v>
      </c>
      <c r="L27" s="3">
        <v>9615.6450000000004</v>
      </c>
      <c r="M27" s="3">
        <v>9615.6450000000004</v>
      </c>
    </row>
    <row r="28" spans="1:13" s="22" customFormat="1" ht="30" x14ac:dyDescent="0.25">
      <c r="A28" s="41">
        <v>23</v>
      </c>
      <c r="B28" s="1" t="s">
        <v>21</v>
      </c>
      <c r="C28" s="6" t="s">
        <v>33</v>
      </c>
      <c r="D28" s="18">
        <v>12</v>
      </c>
      <c r="E28" s="3">
        <v>11</v>
      </c>
      <c r="F28" s="3">
        <v>11</v>
      </c>
      <c r="G28" s="3">
        <v>11</v>
      </c>
      <c r="H28" s="3">
        <v>11</v>
      </c>
      <c r="I28" s="18">
        <v>1103.79</v>
      </c>
      <c r="J28" s="3">
        <v>4104.8739999999998</v>
      </c>
      <c r="K28" s="3">
        <v>4618.3389999999999</v>
      </c>
      <c r="L28" s="3">
        <v>4618.3389999999999</v>
      </c>
      <c r="M28" s="3">
        <v>4618.3389999999999</v>
      </c>
    </row>
    <row r="29" spans="1:13" s="22" customFormat="1" x14ac:dyDescent="0.25">
      <c r="A29" s="41">
        <v>24</v>
      </c>
      <c r="B29" s="1" t="s">
        <v>22</v>
      </c>
      <c r="C29" s="6" t="s">
        <v>31</v>
      </c>
      <c r="D29" s="18">
        <v>38</v>
      </c>
      <c r="E29" s="3">
        <v>40</v>
      </c>
      <c r="F29" s="3">
        <v>46</v>
      </c>
      <c r="G29" s="3">
        <v>46</v>
      </c>
      <c r="H29" s="3">
        <v>46</v>
      </c>
      <c r="I29" s="18">
        <v>3389.5479999999998</v>
      </c>
      <c r="J29" s="3">
        <v>4476.3580000000002</v>
      </c>
      <c r="K29" s="3">
        <v>5225.009</v>
      </c>
      <c r="L29" s="3">
        <v>5225.009</v>
      </c>
      <c r="M29" s="3">
        <v>5225.009</v>
      </c>
    </row>
    <row r="30" spans="1:13" s="22" customFormat="1" x14ac:dyDescent="0.25">
      <c r="A30" s="41">
        <v>25</v>
      </c>
      <c r="B30" s="1" t="s">
        <v>261</v>
      </c>
      <c r="C30" s="6"/>
      <c r="D30" s="18"/>
      <c r="E30" s="18"/>
      <c r="F30" s="18"/>
      <c r="G30" s="18"/>
      <c r="H30" s="18"/>
      <c r="I30" s="18">
        <v>36686.311000000002</v>
      </c>
      <c r="J30" s="18">
        <v>0</v>
      </c>
      <c r="K30" s="18">
        <v>84250</v>
      </c>
      <c r="L30" s="18">
        <v>84250</v>
      </c>
      <c r="M30" s="18">
        <v>84250</v>
      </c>
    </row>
    <row r="31" spans="1:13" s="22" customFormat="1" ht="30" x14ac:dyDescent="0.25">
      <c r="A31" s="41">
        <v>26</v>
      </c>
      <c r="B31" s="1" t="s">
        <v>87</v>
      </c>
      <c r="C31" s="34" t="s">
        <v>262</v>
      </c>
      <c r="D31" s="18">
        <v>0</v>
      </c>
      <c r="E31" s="18">
        <v>1760</v>
      </c>
      <c r="F31" s="18">
        <v>1760</v>
      </c>
      <c r="G31" s="18">
        <v>1760</v>
      </c>
      <c r="H31" s="18">
        <v>1760</v>
      </c>
      <c r="I31" s="18">
        <v>0</v>
      </c>
      <c r="J31" s="18">
        <v>143.28200000000001</v>
      </c>
      <c r="K31" s="3">
        <v>143.28200000000001</v>
      </c>
      <c r="L31" s="3">
        <v>143.28200000000001</v>
      </c>
      <c r="M31" s="18">
        <v>143.28200000000001</v>
      </c>
    </row>
    <row r="32" spans="1:13" s="22" customFormat="1" ht="15.75" customHeight="1" x14ac:dyDescent="0.25">
      <c r="A32" s="23"/>
      <c r="B32" s="9" t="s">
        <v>23</v>
      </c>
      <c r="C32" s="10"/>
      <c r="D32" s="11"/>
      <c r="E32" s="11"/>
      <c r="F32" s="11"/>
      <c r="G32" s="11"/>
      <c r="H32" s="11"/>
      <c r="I32" s="11">
        <v>577347.06499999994</v>
      </c>
      <c r="J32" s="11">
        <v>688650.80099999974</v>
      </c>
      <c r="K32" s="11">
        <v>910141.74799999979</v>
      </c>
      <c r="L32" s="11">
        <v>904957.40299999982</v>
      </c>
      <c r="M32" s="11">
        <v>904957.40299999982</v>
      </c>
    </row>
    <row r="33" spans="1:13" s="22" customFormat="1" ht="15" customHeight="1" x14ac:dyDescent="0.25">
      <c r="A33" s="64" t="s">
        <v>41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</row>
    <row r="34" spans="1:13" s="22" customFormat="1" ht="30" x14ac:dyDescent="0.25">
      <c r="A34" s="6">
        <v>1</v>
      </c>
      <c r="B34" s="24" t="s">
        <v>32</v>
      </c>
      <c r="C34" s="8" t="s">
        <v>33</v>
      </c>
      <c r="D34" s="40">
        <v>1</v>
      </c>
      <c r="E34" s="40">
        <v>1</v>
      </c>
      <c r="F34" s="40">
        <v>2</v>
      </c>
      <c r="G34" s="40">
        <v>2</v>
      </c>
      <c r="H34" s="40">
        <v>2</v>
      </c>
      <c r="I34" s="40">
        <v>921.7</v>
      </c>
      <c r="J34" s="40">
        <v>1290.3399999999999</v>
      </c>
      <c r="K34" s="40">
        <v>1290.3399999999999</v>
      </c>
      <c r="L34" s="40">
        <v>1290.3399999999999</v>
      </c>
      <c r="M34" s="40">
        <v>1290.3399999999999</v>
      </c>
    </row>
    <row r="35" spans="1:13" s="22" customFormat="1" ht="30" x14ac:dyDescent="0.25">
      <c r="A35" s="6">
        <v>2</v>
      </c>
      <c r="B35" s="24" t="s">
        <v>34</v>
      </c>
      <c r="C35" s="8" t="s">
        <v>33</v>
      </c>
      <c r="D35" s="40">
        <v>2</v>
      </c>
      <c r="E35" s="40">
        <v>1</v>
      </c>
      <c r="F35" s="40">
        <v>2</v>
      </c>
      <c r="G35" s="40">
        <v>2</v>
      </c>
      <c r="H35" s="40">
        <v>2</v>
      </c>
      <c r="I35" s="40">
        <v>678.9</v>
      </c>
      <c r="J35" s="40">
        <v>598.01</v>
      </c>
      <c r="K35" s="40">
        <v>598.01</v>
      </c>
      <c r="L35" s="40">
        <v>598.01</v>
      </c>
      <c r="M35" s="40">
        <v>598.01</v>
      </c>
    </row>
    <row r="36" spans="1:13" s="22" customFormat="1" ht="45" x14ac:dyDescent="0.25">
      <c r="A36" s="41">
        <v>3</v>
      </c>
      <c r="B36" s="24" t="s">
        <v>35</v>
      </c>
      <c r="C36" s="8" t="s">
        <v>33</v>
      </c>
      <c r="D36" s="40">
        <v>1</v>
      </c>
      <c r="E36" s="40">
        <v>1</v>
      </c>
      <c r="F36" s="40">
        <v>1</v>
      </c>
      <c r="G36" s="40">
        <v>1</v>
      </c>
      <c r="H36" s="40">
        <v>1</v>
      </c>
      <c r="I36" s="40">
        <v>895.4</v>
      </c>
      <c r="J36" s="40">
        <v>750.53</v>
      </c>
      <c r="K36" s="40">
        <v>888.77</v>
      </c>
      <c r="L36" s="40">
        <v>888.77</v>
      </c>
      <c r="M36" s="40">
        <v>888.77</v>
      </c>
    </row>
    <row r="37" spans="1:13" s="22" customFormat="1" ht="30" x14ac:dyDescent="0.25">
      <c r="A37" s="41">
        <v>4</v>
      </c>
      <c r="B37" s="24" t="s">
        <v>36</v>
      </c>
      <c r="C37" s="8" t="s">
        <v>33</v>
      </c>
      <c r="D37" s="40">
        <v>8</v>
      </c>
      <c r="E37" s="40">
        <v>6</v>
      </c>
      <c r="F37" s="40">
        <v>8</v>
      </c>
      <c r="G37" s="40">
        <v>8</v>
      </c>
      <c r="H37" s="40">
        <v>8</v>
      </c>
      <c r="I37" s="40">
        <v>1206.8</v>
      </c>
      <c r="J37" s="40">
        <v>894.43</v>
      </c>
      <c r="K37" s="40">
        <v>1192.57</v>
      </c>
      <c r="L37" s="40">
        <v>1192.57</v>
      </c>
      <c r="M37" s="40">
        <v>1192.57</v>
      </c>
    </row>
    <row r="38" spans="1:13" s="22" customFormat="1" ht="45" x14ac:dyDescent="0.25">
      <c r="A38" s="41">
        <v>5</v>
      </c>
      <c r="B38" s="24" t="s">
        <v>37</v>
      </c>
      <c r="C38" s="8" t="s">
        <v>33</v>
      </c>
      <c r="D38" s="40">
        <v>334</v>
      </c>
      <c r="E38" s="40">
        <v>400</v>
      </c>
      <c r="F38" s="40">
        <v>100</v>
      </c>
      <c r="G38" s="40">
        <v>100</v>
      </c>
      <c r="H38" s="40">
        <v>100</v>
      </c>
      <c r="I38" s="40">
        <v>1008.2</v>
      </c>
      <c r="J38" s="40">
        <v>1053.46</v>
      </c>
      <c r="K38" s="40">
        <v>1093.02</v>
      </c>
      <c r="L38" s="40">
        <v>1093.02</v>
      </c>
      <c r="M38" s="40">
        <v>1093.02</v>
      </c>
    </row>
    <row r="39" spans="1:13" s="22" customFormat="1" ht="45" x14ac:dyDescent="0.25">
      <c r="A39" s="41">
        <v>6</v>
      </c>
      <c r="B39" s="24" t="s">
        <v>38</v>
      </c>
      <c r="C39" s="8" t="s">
        <v>33</v>
      </c>
      <c r="D39" s="40">
        <v>115</v>
      </c>
      <c r="E39" s="40">
        <v>90</v>
      </c>
      <c r="F39" s="40">
        <v>80</v>
      </c>
      <c r="G39" s="40">
        <v>80</v>
      </c>
      <c r="H39" s="40">
        <v>80</v>
      </c>
      <c r="I39" s="40">
        <v>5148.8</v>
      </c>
      <c r="J39" s="40">
        <v>4000.26</v>
      </c>
      <c r="K39" s="40">
        <v>3555.79</v>
      </c>
      <c r="L39" s="40">
        <v>3555.79</v>
      </c>
      <c r="M39" s="40">
        <v>3555.79</v>
      </c>
    </row>
    <row r="40" spans="1:13" s="22" customFormat="1" ht="30" x14ac:dyDescent="0.25">
      <c r="A40" s="41">
        <v>7</v>
      </c>
      <c r="B40" s="24" t="s">
        <v>39</v>
      </c>
      <c r="C40" s="8" t="s">
        <v>33</v>
      </c>
      <c r="D40" s="40">
        <v>235</v>
      </c>
      <c r="E40" s="40">
        <v>225</v>
      </c>
      <c r="F40" s="40">
        <v>23</v>
      </c>
      <c r="G40" s="40">
        <v>23</v>
      </c>
      <c r="H40" s="40">
        <v>23</v>
      </c>
      <c r="I40" s="40">
        <v>2669.7</v>
      </c>
      <c r="J40" s="40">
        <v>5955.33</v>
      </c>
      <c r="K40" s="40">
        <v>580.12</v>
      </c>
      <c r="L40" s="40">
        <v>580.12</v>
      </c>
      <c r="M40" s="40">
        <v>580.12</v>
      </c>
    </row>
    <row r="41" spans="1:13" s="22" customFormat="1" ht="30" x14ac:dyDescent="0.25">
      <c r="A41" s="41">
        <v>8</v>
      </c>
      <c r="B41" s="24" t="s">
        <v>40</v>
      </c>
      <c r="C41" s="8" t="s">
        <v>33</v>
      </c>
      <c r="D41" s="40">
        <v>40</v>
      </c>
      <c r="E41" s="40">
        <v>25</v>
      </c>
      <c r="F41" s="40">
        <v>25</v>
      </c>
      <c r="G41" s="40">
        <v>25</v>
      </c>
      <c r="H41" s="40">
        <v>25</v>
      </c>
      <c r="I41" s="40">
        <v>561.9</v>
      </c>
      <c r="J41" s="40">
        <v>437.29</v>
      </c>
      <c r="K41" s="40">
        <v>596.98</v>
      </c>
      <c r="L41" s="40">
        <v>596.98</v>
      </c>
      <c r="M41" s="40">
        <v>596.98</v>
      </c>
    </row>
    <row r="42" spans="1:13" s="22" customFormat="1" ht="15.75" customHeight="1" x14ac:dyDescent="0.25">
      <c r="A42" s="10"/>
      <c r="B42" s="25" t="s">
        <v>23</v>
      </c>
      <c r="C42" s="10"/>
      <c r="D42" s="11"/>
      <c r="E42" s="11"/>
      <c r="F42" s="11"/>
      <c r="G42" s="11"/>
      <c r="H42" s="11"/>
      <c r="I42" s="11">
        <v>13091.4</v>
      </c>
      <c r="J42" s="11">
        <v>14979.650000000001</v>
      </c>
      <c r="K42" s="11">
        <v>9795.6</v>
      </c>
      <c r="L42" s="11">
        <v>9795.6</v>
      </c>
      <c r="M42" s="11">
        <v>9795.6</v>
      </c>
    </row>
    <row r="43" spans="1:13" s="22" customFormat="1" ht="15" customHeight="1" x14ac:dyDescent="0.25">
      <c r="A43" s="64" t="s">
        <v>42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</row>
    <row r="44" spans="1:13" s="22" customFormat="1" ht="30" x14ac:dyDescent="0.25">
      <c r="A44" s="6">
        <v>1</v>
      </c>
      <c r="B44" s="43" t="s">
        <v>265</v>
      </c>
      <c r="C44" s="44" t="s">
        <v>33</v>
      </c>
      <c r="D44" s="18">
        <v>19</v>
      </c>
      <c r="E44" s="18">
        <v>20</v>
      </c>
      <c r="F44" s="3">
        <v>0</v>
      </c>
      <c r="G44" s="3">
        <v>0</v>
      </c>
      <c r="H44" s="3">
        <v>0</v>
      </c>
      <c r="I44" s="3">
        <v>13469.82</v>
      </c>
      <c r="J44" s="3">
        <v>25299.29</v>
      </c>
      <c r="K44" s="3">
        <v>0</v>
      </c>
      <c r="L44" s="3">
        <v>0</v>
      </c>
      <c r="M44" s="3">
        <v>0</v>
      </c>
    </row>
    <row r="45" spans="1:13" s="22" customFormat="1" ht="30" x14ac:dyDescent="0.25">
      <c r="A45" s="6">
        <v>2</v>
      </c>
      <c r="B45" s="43" t="s">
        <v>266</v>
      </c>
      <c r="C45" s="44" t="s">
        <v>33</v>
      </c>
      <c r="D45" s="40">
        <v>69</v>
      </c>
      <c r="E45" s="40">
        <v>0</v>
      </c>
      <c r="F45" s="4">
        <v>10</v>
      </c>
      <c r="G45" s="4">
        <v>10</v>
      </c>
      <c r="H45" s="4">
        <v>10</v>
      </c>
      <c r="I45" s="4">
        <v>17003.169999999998</v>
      </c>
      <c r="J45" s="4">
        <v>0</v>
      </c>
      <c r="K45" s="4">
        <v>17003.169999999998</v>
      </c>
      <c r="L45" s="4">
        <v>17003.169999999998</v>
      </c>
      <c r="M45" s="4">
        <v>17003.169999999998</v>
      </c>
    </row>
    <row r="46" spans="1:13" s="22" customFormat="1" ht="30" x14ac:dyDescent="0.25">
      <c r="A46" s="41">
        <v>3</v>
      </c>
      <c r="B46" s="43" t="s">
        <v>267</v>
      </c>
      <c r="C46" s="44" t="s">
        <v>33</v>
      </c>
      <c r="D46" s="18">
        <v>0</v>
      </c>
      <c r="E46" s="40">
        <v>0</v>
      </c>
      <c r="F46" s="3">
        <v>9</v>
      </c>
      <c r="G46" s="3">
        <v>9</v>
      </c>
      <c r="H46" s="3">
        <v>9</v>
      </c>
      <c r="I46" s="3">
        <v>0</v>
      </c>
      <c r="J46" s="4">
        <v>0</v>
      </c>
      <c r="K46" s="4">
        <v>13059.86</v>
      </c>
      <c r="L46" s="4">
        <v>13059.86</v>
      </c>
      <c r="M46" s="4">
        <v>13059.86</v>
      </c>
    </row>
    <row r="47" spans="1:13" s="22" customFormat="1" ht="30" x14ac:dyDescent="0.25">
      <c r="A47" s="41">
        <v>4</v>
      </c>
      <c r="B47" s="43" t="s">
        <v>268</v>
      </c>
      <c r="C47" s="44" t="s">
        <v>33</v>
      </c>
      <c r="D47" s="18">
        <v>0</v>
      </c>
      <c r="E47" s="40">
        <v>0</v>
      </c>
      <c r="F47" s="3">
        <v>1</v>
      </c>
      <c r="G47" s="3">
        <v>1</v>
      </c>
      <c r="H47" s="3">
        <v>1</v>
      </c>
      <c r="I47" s="3">
        <v>0</v>
      </c>
      <c r="J47" s="4">
        <v>0</v>
      </c>
      <c r="K47" s="4">
        <v>3264.96</v>
      </c>
      <c r="L47" s="4">
        <v>3264.96</v>
      </c>
      <c r="M47" s="4">
        <v>3264.96</v>
      </c>
    </row>
    <row r="48" spans="1:13" s="22" customFormat="1" ht="30" x14ac:dyDescent="0.25">
      <c r="A48" s="41">
        <v>5</v>
      </c>
      <c r="B48" s="45" t="s">
        <v>269</v>
      </c>
      <c r="C48" s="44" t="s">
        <v>33</v>
      </c>
      <c r="D48" s="18">
        <v>11</v>
      </c>
      <c r="E48" s="18">
        <v>10</v>
      </c>
      <c r="F48" s="3">
        <v>10</v>
      </c>
      <c r="G48" s="3">
        <v>10</v>
      </c>
      <c r="H48" s="3">
        <v>10</v>
      </c>
      <c r="I48" s="3">
        <v>6759.89</v>
      </c>
      <c r="J48" s="3">
        <v>6324.82</v>
      </c>
      <c r="K48" s="4">
        <v>6324.82</v>
      </c>
      <c r="L48" s="4">
        <v>6324.82</v>
      </c>
      <c r="M48" s="4">
        <v>6324.82</v>
      </c>
    </row>
    <row r="49" spans="1:13" s="22" customFormat="1" ht="30" x14ac:dyDescent="0.25">
      <c r="A49" s="41">
        <v>6</v>
      </c>
      <c r="B49" s="46" t="s">
        <v>270</v>
      </c>
      <c r="C49" s="44" t="s">
        <v>33</v>
      </c>
      <c r="D49" s="18">
        <f>2+10</f>
        <v>12</v>
      </c>
      <c r="E49" s="18">
        <v>9</v>
      </c>
      <c r="F49" s="3">
        <v>11</v>
      </c>
      <c r="G49" s="3">
        <v>11</v>
      </c>
      <c r="H49" s="3">
        <v>11</v>
      </c>
      <c r="I49" s="3">
        <f>10883.21+14485.49</f>
        <v>25368.699999999997</v>
      </c>
      <c r="J49" s="3">
        <v>24023.58</v>
      </c>
      <c r="K49" s="4">
        <v>38755.86</v>
      </c>
      <c r="L49" s="4">
        <v>38755.86</v>
      </c>
      <c r="M49" s="4">
        <v>38755.86</v>
      </c>
    </row>
    <row r="50" spans="1:13" s="22" customFormat="1" ht="30" x14ac:dyDescent="0.25">
      <c r="A50" s="41">
        <v>7</v>
      </c>
      <c r="B50" s="46" t="s">
        <v>271</v>
      </c>
      <c r="C50" s="44" t="s">
        <v>33</v>
      </c>
      <c r="D50" s="18">
        <f>8+4</f>
        <v>12</v>
      </c>
      <c r="E50" s="18">
        <v>15</v>
      </c>
      <c r="F50" s="3">
        <v>15</v>
      </c>
      <c r="G50" s="3">
        <v>15</v>
      </c>
      <c r="H50" s="3">
        <v>15</v>
      </c>
      <c r="I50" s="3">
        <f>10284.47+5794.19</f>
        <v>16078.66</v>
      </c>
      <c r="J50" s="3">
        <v>16263.39</v>
      </c>
      <c r="K50" s="4">
        <v>22192.95</v>
      </c>
      <c r="L50" s="4">
        <v>22192.95</v>
      </c>
      <c r="M50" s="4">
        <v>22192.95</v>
      </c>
    </row>
    <row r="51" spans="1:13" s="22" customFormat="1" x14ac:dyDescent="0.25">
      <c r="A51" s="41">
        <v>8</v>
      </c>
      <c r="B51" s="47" t="s">
        <v>272</v>
      </c>
      <c r="C51" s="44" t="s">
        <v>33</v>
      </c>
      <c r="D51" s="18">
        <v>200</v>
      </c>
      <c r="E51" s="18">
        <v>200</v>
      </c>
      <c r="F51" s="3">
        <v>200</v>
      </c>
      <c r="G51" s="3">
        <v>200</v>
      </c>
      <c r="H51" s="3">
        <v>200</v>
      </c>
      <c r="I51" s="3">
        <v>83.6</v>
      </c>
      <c r="J51" s="3">
        <v>1231.17</v>
      </c>
      <c r="K51" s="3">
        <v>219.38</v>
      </c>
      <c r="L51" s="40">
        <v>219.38</v>
      </c>
      <c r="M51" s="40">
        <v>219.38</v>
      </c>
    </row>
    <row r="52" spans="1:13" s="22" customFormat="1" ht="60" x14ac:dyDescent="0.25">
      <c r="A52" s="41">
        <v>9</v>
      </c>
      <c r="B52" s="48" t="s">
        <v>273</v>
      </c>
      <c r="C52" s="44" t="s">
        <v>33</v>
      </c>
      <c r="D52" s="18">
        <v>5</v>
      </c>
      <c r="E52" s="18">
        <v>5</v>
      </c>
      <c r="F52" s="3">
        <v>7</v>
      </c>
      <c r="G52" s="40">
        <v>7</v>
      </c>
      <c r="H52" s="40">
        <v>7</v>
      </c>
      <c r="I52" s="3">
        <v>1543.3</v>
      </c>
      <c r="J52" s="3">
        <v>2031.65</v>
      </c>
      <c r="K52" s="3">
        <v>2046.1</v>
      </c>
      <c r="L52" s="40">
        <v>2046.1</v>
      </c>
      <c r="M52" s="40">
        <v>2046.1</v>
      </c>
    </row>
    <row r="53" spans="1:13" s="22" customFormat="1" ht="60" x14ac:dyDescent="0.25">
      <c r="A53" s="41">
        <v>10</v>
      </c>
      <c r="B53" s="49" t="s">
        <v>274</v>
      </c>
      <c r="C53" s="44" t="s">
        <v>33</v>
      </c>
      <c r="D53" s="18">
        <v>31</v>
      </c>
      <c r="E53" s="18">
        <v>25</v>
      </c>
      <c r="F53" s="3">
        <v>30</v>
      </c>
      <c r="G53" s="40">
        <v>30</v>
      </c>
      <c r="H53" s="40">
        <v>30</v>
      </c>
      <c r="I53" s="3">
        <v>1543.3</v>
      </c>
      <c r="J53" s="3">
        <v>2031.65</v>
      </c>
      <c r="K53" s="3">
        <v>2031.65</v>
      </c>
      <c r="L53" s="40">
        <v>2031.65</v>
      </c>
      <c r="M53" s="40">
        <v>2031.65</v>
      </c>
    </row>
    <row r="54" spans="1:13" s="22" customFormat="1" ht="60" x14ac:dyDescent="0.25">
      <c r="A54" s="41">
        <v>11</v>
      </c>
      <c r="B54" s="49" t="s">
        <v>275</v>
      </c>
      <c r="C54" s="44" t="s">
        <v>33</v>
      </c>
      <c r="D54" s="18">
        <v>4</v>
      </c>
      <c r="E54" s="18">
        <v>4</v>
      </c>
      <c r="F54" s="3">
        <v>4</v>
      </c>
      <c r="G54" s="40">
        <v>4</v>
      </c>
      <c r="H54" s="40">
        <v>4</v>
      </c>
      <c r="I54" s="3">
        <v>340.3</v>
      </c>
      <c r="J54" s="3">
        <v>526.15</v>
      </c>
      <c r="K54" s="3">
        <v>526.15</v>
      </c>
      <c r="L54" s="40">
        <v>526.15</v>
      </c>
      <c r="M54" s="40">
        <v>526.15</v>
      </c>
    </row>
    <row r="55" spans="1:13" s="22" customFormat="1" ht="30" x14ac:dyDescent="0.25">
      <c r="A55" s="41">
        <v>12</v>
      </c>
      <c r="B55" s="50" t="s">
        <v>276</v>
      </c>
      <c r="C55" s="44" t="s">
        <v>33</v>
      </c>
      <c r="D55" s="18">
        <v>25</v>
      </c>
      <c r="E55" s="18">
        <v>25</v>
      </c>
      <c r="F55" s="3">
        <v>25</v>
      </c>
      <c r="G55" s="40">
        <v>25</v>
      </c>
      <c r="H55" s="40">
        <v>25</v>
      </c>
      <c r="I55" s="3">
        <v>524.9</v>
      </c>
      <c r="J55" s="3">
        <v>569.38</v>
      </c>
      <c r="K55" s="3">
        <v>718.25</v>
      </c>
      <c r="L55" s="40">
        <v>718.25</v>
      </c>
      <c r="M55" s="40">
        <v>718.25</v>
      </c>
    </row>
    <row r="56" spans="1:13" s="22" customFormat="1" ht="45" x14ac:dyDescent="0.25">
      <c r="A56" s="41">
        <v>13</v>
      </c>
      <c r="B56" s="49" t="s">
        <v>277</v>
      </c>
      <c r="C56" s="44" t="s">
        <v>33</v>
      </c>
      <c r="D56" s="18">
        <v>12</v>
      </c>
      <c r="E56" s="18">
        <v>17</v>
      </c>
      <c r="F56" s="3">
        <v>17</v>
      </c>
      <c r="G56" s="40">
        <v>17</v>
      </c>
      <c r="H56" s="40">
        <v>17</v>
      </c>
      <c r="I56" s="3">
        <v>610.9</v>
      </c>
      <c r="J56" s="3">
        <v>2575.7600000000002</v>
      </c>
      <c r="K56" s="3">
        <v>2620.23</v>
      </c>
      <c r="L56" s="40">
        <v>2620.23</v>
      </c>
      <c r="M56" s="40">
        <v>2620.23</v>
      </c>
    </row>
    <row r="57" spans="1:13" s="22" customFormat="1" ht="45" x14ac:dyDescent="0.25">
      <c r="A57" s="41">
        <v>14</v>
      </c>
      <c r="B57" s="49" t="s">
        <v>278</v>
      </c>
      <c r="C57" s="44" t="s">
        <v>33</v>
      </c>
      <c r="D57" s="18">
        <v>50</v>
      </c>
      <c r="E57" s="18">
        <v>35</v>
      </c>
      <c r="F57" s="3">
        <v>30</v>
      </c>
      <c r="G57" s="40">
        <v>30</v>
      </c>
      <c r="H57" s="40">
        <v>30</v>
      </c>
      <c r="I57" s="3">
        <v>1760.8</v>
      </c>
      <c r="J57" s="3">
        <v>5275.06</v>
      </c>
      <c r="K57" s="3">
        <v>4221.87</v>
      </c>
      <c r="L57" s="40">
        <v>4221.87</v>
      </c>
      <c r="M57" s="40">
        <v>4221.87</v>
      </c>
    </row>
    <row r="58" spans="1:13" s="22" customFormat="1" ht="45" x14ac:dyDescent="0.25">
      <c r="A58" s="41">
        <v>15</v>
      </c>
      <c r="B58" s="49" t="s">
        <v>279</v>
      </c>
      <c r="C58" s="44" t="s">
        <v>33</v>
      </c>
      <c r="D58" s="18">
        <v>30</v>
      </c>
      <c r="E58" s="18">
        <v>35</v>
      </c>
      <c r="F58" s="3">
        <v>40</v>
      </c>
      <c r="G58" s="40">
        <v>40</v>
      </c>
      <c r="H58" s="40">
        <v>40</v>
      </c>
      <c r="I58" s="3">
        <v>10624.28</v>
      </c>
      <c r="J58" s="3">
        <v>16802.009999999998</v>
      </c>
      <c r="K58" s="3">
        <v>10624.28</v>
      </c>
      <c r="L58" s="40">
        <v>10624.28</v>
      </c>
      <c r="M58" s="40">
        <v>10624.28</v>
      </c>
    </row>
    <row r="59" spans="1:13" s="22" customFormat="1" ht="30" x14ac:dyDescent="0.25">
      <c r="A59" s="41">
        <v>16</v>
      </c>
      <c r="B59" s="51" t="s">
        <v>280</v>
      </c>
      <c r="C59" s="44" t="s">
        <v>281</v>
      </c>
      <c r="D59" s="18">
        <v>0</v>
      </c>
      <c r="E59" s="18">
        <v>11198</v>
      </c>
      <c r="F59" s="3">
        <v>11316</v>
      </c>
      <c r="G59" s="40">
        <v>11550</v>
      </c>
      <c r="H59" s="40">
        <v>11561</v>
      </c>
      <c r="I59" s="3">
        <v>0</v>
      </c>
      <c r="J59" s="3">
        <v>9114.9</v>
      </c>
      <c r="K59" s="3">
        <v>9114.9</v>
      </c>
      <c r="L59" s="40">
        <v>9114.9</v>
      </c>
      <c r="M59" s="40">
        <v>9114.9</v>
      </c>
    </row>
    <row r="60" spans="1:13" s="22" customFormat="1" ht="30" x14ac:dyDescent="0.25">
      <c r="A60" s="41">
        <v>17</v>
      </c>
      <c r="B60" s="43" t="s">
        <v>282</v>
      </c>
      <c r="C60" s="44" t="s">
        <v>283</v>
      </c>
      <c r="D60" s="40">
        <v>9648</v>
      </c>
      <c r="E60" s="18">
        <v>8500</v>
      </c>
      <c r="F60" s="3">
        <v>255</v>
      </c>
      <c r="G60" s="40">
        <v>255</v>
      </c>
      <c r="H60" s="40">
        <v>255</v>
      </c>
      <c r="I60" s="3">
        <v>5569.65</v>
      </c>
      <c r="J60" s="3">
        <v>5179.7299999999996</v>
      </c>
      <c r="K60" s="3">
        <v>5907.26</v>
      </c>
      <c r="L60" s="40">
        <v>5907.26</v>
      </c>
      <c r="M60" s="40">
        <v>5907.26</v>
      </c>
    </row>
    <row r="61" spans="1:13" s="22" customFormat="1" ht="30" x14ac:dyDescent="0.25">
      <c r="A61" s="41">
        <v>18</v>
      </c>
      <c r="B61" s="52" t="s">
        <v>144</v>
      </c>
      <c r="C61" s="44" t="s">
        <v>46</v>
      </c>
      <c r="D61" s="40">
        <v>37710</v>
      </c>
      <c r="E61" s="18">
        <v>586649.21</v>
      </c>
      <c r="F61" s="3">
        <v>579615.21</v>
      </c>
      <c r="G61" s="40">
        <v>579615.21</v>
      </c>
      <c r="H61" s="40">
        <v>579615.21</v>
      </c>
      <c r="I61" s="3">
        <f>23873.13</f>
        <v>23873.13</v>
      </c>
      <c r="J61" s="3">
        <v>25642</v>
      </c>
      <c r="K61" s="3">
        <v>23189.41</v>
      </c>
      <c r="L61" s="40">
        <v>23189.41</v>
      </c>
      <c r="M61" s="40">
        <v>23189.41</v>
      </c>
    </row>
    <row r="62" spans="1:13" s="22" customFormat="1" ht="75" x14ac:dyDescent="0.25">
      <c r="A62" s="41">
        <v>19</v>
      </c>
      <c r="B62" s="52" t="s">
        <v>284</v>
      </c>
      <c r="C62" s="44" t="s">
        <v>44</v>
      </c>
      <c r="D62" s="18">
        <v>69</v>
      </c>
      <c r="E62" s="18">
        <v>66</v>
      </c>
      <c r="F62" s="3">
        <v>77</v>
      </c>
      <c r="G62" s="40">
        <v>88</v>
      </c>
      <c r="H62" s="40">
        <v>93</v>
      </c>
      <c r="I62" s="3">
        <v>22451.9</v>
      </c>
      <c r="J62" s="3">
        <v>22451.9</v>
      </c>
      <c r="K62" s="3">
        <v>22451.9</v>
      </c>
      <c r="L62" s="40">
        <v>22451.9</v>
      </c>
      <c r="M62" s="40">
        <v>22451.9</v>
      </c>
    </row>
    <row r="63" spans="1:13" s="22" customFormat="1" ht="60" x14ac:dyDescent="0.25">
      <c r="A63" s="41">
        <v>20</v>
      </c>
      <c r="B63" s="53" t="s">
        <v>285</v>
      </c>
      <c r="C63" s="44" t="s">
        <v>44</v>
      </c>
      <c r="D63" s="18">
        <v>11</v>
      </c>
      <c r="E63" s="18">
        <v>11</v>
      </c>
      <c r="F63" s="3">
        <v>12</v>
      </c>
      <c r="G63" s="40">
        <v>17</v>
      </c>
      <c r="H63" s="40">
        <v>16</v>
      </c>
      <c r="I63" s="3">
        <v>3602.2</v>
      </c>
      <c r="J63" s="3">
        <v>3602.2</v>
      </c>
      <c r="K63" s="3">
        <v>3602.2</v>
      </c>
      <c r="L63" s="40">
        <v>3602.2</v>
      </c>
      <c r="M63" s="40">
        <v>3602.2</v>
      </c>
    </row>
    <row r="64" spans="1:13" s="22" customFormat="1" ht="60" x14ac:dyDescent="0.25">
      <c r="A64" s="41">
        <v>21</v>
      </c>
      <c r="B64" s="53" t="s">
        <v>286</v>
      </c>
      <c r="C64" s="44" t="s">
        <v>44</v>
      </c>
      <c r="D64" s="18">
        <v>25</v>
      </c>
      <c r="E64" s="18">
        <v>25</v>
      </c>
      <c r="F64" s="3">
        <v>25</v>
      </c>
      <c r="G64" s="40">
        <v>30</v>
      </c>
      <c r="H64" s="40">
        <v>32</v>
      </c>
      <c r="I64" s="3">
        <v>8186.9</v>
      </c>
      <c r="J64" s="3">
        <v>8186.9</v>
      </c>
      <c r="K64" s="3">
        <v>8569.92</v>
      </c>
      <c r="L64" s="40">
        <v>8569.92</v>
      </c>
      <c r="M64" s="40">
        <v>8569.92</v>
      </c>
    </row>
    <row r="65" spans="1:13" s="22" customFormat="1" ht="60" x14ac:dyDescent="0.25">
      <c r="A65" s="41">
        <v>22</v>
      </c>
      <c r="B65" s="53" t="s">
        <v>287</v>
      </c>
      <c r="C65" s="44" t="s">
        <v>44</v>
      </c>
      <c r="D65" s="18">
        <v>3</v>
      </c>
      <c r="E65" s="18">
        <v>5</v>
      </c>
      <c r="F65" s="3">
        <v>5</v>
      </c>
      <c r="G65" s="40">
        <v>5</v>
      </c>
      <c r="H65" s="40">
        <v>5</v>
      </c>
      <c r="I65" s="3">
        <v>982.38</v>
      </c>
      <c r="J65" s="3">
        <v>1637.3</v>
      </c>
      <c r="K65" s="3">
        <v>1612.55</v>
      </c>
      <c r="L65" s="40">
        <v>1612.55</v>
      </c>
      <c r="M65" s="40">
        <v>1612.55</v>
      </c>
    </row>
    <row r="66" spans="1:13" s="22" customFormat="1" ht="75" x14ac:dyDescent="0.25">
      <c r="A66" s="41">
        <v>23</v>
      </c>
      <c r="B66" s="53" t="s">
        <v>288</v>
      </c>
      <c r="C66" s="44" t="s">
        <v>44</v>
      </c>
      <c r="D66" s="18">
        <v>26</v>
      </c>
      <c r="E66" s="18">
        <v>28</v>
      </c>
      <c r="F66" s="3">
        <v>32</v>
      </c>
      <c r="G66" s="40">
        <v>24</v>
      </c>
      <c r="H66" s="40">
        <v>25</v>
      </c>
      <c r="I66" s="3">
        <v>8518.5</v>
      </c>
      <c r="J66" s="3">
        <v>9026.08</v>
      </c>
      <c r="K66" s="3">
        <v>8518.5</v>
      </c>
      <c r="L66" s="40">
        <v>8518.5</v>
      </c>
      <c r="M66" s="40">
        <v>8518.5</v>
      </c>
    </row>
    <row r="67" spans="1:13" s="22" customFormat="1" ht="60" x14ac:dyDescent="0.25">
      <c r="A67" s="41">
        <v>24</v>
      </c>
      <c r="B67" s="53" t="s">
        <v>289</v>
      </c>
      <c r="C67" s="44" t="s">
        <v>44</v>
      </c>
      <c r="D67" s="18">
        <v>11</v>
      </c>
      <c r="E67" s="18">
        <v>11</v>
      </c>
      <c r="F67" s="3">
        <v>11</v>
      </c>
      <c r="G67" s="40">
        <v>17</v>
      </c>
      <c r="H67" s="40">
        <v>20</v>
      </c>
      <c r="I67" s="3">
        <v>3602.2</v>
      </c>
      <c r="J67" s="3">
        <v>3602.2</v>
      </c>
      <c r="K67" s="3">
        <v>3602.2</v>
      </c>
      <c r="L67" s="40">
        <v>3602.2</v>
      </c>
      <c r="M67" s="40">
        <v>3602.2</v>
      </c>
    </row>
    <row r="68" spans="1:13" s="22" customFormat="1" ht="60" x14ac:dyDescent="0.25">
      <c r="A68" s="41">
        <v>25</v>
      </c>
      <c r="B68" s="53" t="s">
        <v>290</v>
      </c>
      <c r="C68" s="44" t="s">
        <v>44</v>
      </c>
      <c r="D68" s="18">
        <v>12</v>
      </c>
      <c r="E68" s="18">
        <v>12</v>
      </c>
      <c r="F68" s="3">
        <v>12</v>
      </c>
      <c r="G68" s="40">
        <v>14</v>
      </c>
      <c r="H68" s="40">
        <v>16</v>
      </c>
      <c r="I68" s="3">
        <v>3929.7</v>
      </c>
      <c r="J68" s="3">
        <v>3929.7</v>
      </c>
      <c r="K68" s="3">
        <v>3929.7</v>
      </c>
      <c r="L68" s="40">
        <v>3929.7</v>
      </c>
      <c r="M68" s="40">
        <v>3929.7</v>
      </c>
    </row>
    <row r="69" spans="1:13" s="22" customFormat="1" ht="60" x14ac:dyDescent="0.25">
      <c r="A69" s="41">
        <v>26</v>
      </c>
      <c r="B69" s="53" t="s">
        <v>291</v>
      </c>
      <c r="C69" s="44" t="s">
        <v>44</v>
      </c>
      <c r="D69" s="18">
        <v>3</v>
      </c>
      <c r="E69" s="18">
        <v>3</v>
      </c>
      <c r="F69" s="3">
        <v>2</v>
      </c>
      <c r="G69" s="40">
        <v>3</v>
      </c>
      <c r="H69" s="40">
        <v>3</v>
      </c>
      <c r="I69" s="3">
        <v>982.4</v>
      </c>
      <c r="J69" s="3">
        <v>114.79</v>
      </c>
      <c r="K69" s="3">
        <v>114.79</v>
      </c>
      <c r="L69" s="40">
        <v>114.79</v>
      </c>
      <c r="M69" s="40">
        <v>114.79</v>
      </c>
    </row>
    <row r="70" spans="1:13" s="22" customFormat="1" ht="45" x14ac:dyDescent="0.25">
      <c r="A70" s="41">
        <v>27</v>
      </c>
      <c r="B70" s="53" t="s">
        <v>292</v>
      </c>
      <c r="C70" s="44" t="s">
        <v>283</v>
      </c>
      <c r="D70" s="40">
        <v>1367</v>
      </c>
      <c r="E70" s="18">
        <v>1163</v>
      </c>
      <c r="F70" s="3">
        <v>1195</v>
      </c>
      <c r="G70" s="40">
        <v>1411</v>
      </c>
      <c r="H70" s="40">
        <v>1596</v>
      </c>
      <c r="I70" s="3">
        <v>424.2</v>
      </c>
      <c r="J70" s="3">
        <v>302.59812065</v>
      </c>
      <c r="K70" s="3">
        <v>1233.74</v>
      </c>
      <c r="L70" s="40">
        <v>1233.74</v>
      </c>
      <c r="M70" s="40">
        <v>1233.74</v>
      </c>
    </row>
    <row r="71" spans="1:13" s="22" customFormat="1" ht="45" x14ac:dyDescent="0.25">
      <c r="A71" s="41">
        <v>28</v>
      </c>
      <c r="B71" s="53" t="s">
        <v>293</v>
      </c>
      <c r="C71" s="44" t="s">
        <v>283</v>
      </c>
      <c r="D71" s="40">
        <v>575</v>
      </c>
      <c r="E71" s="18">
        <v>1236</v>
      </c>
      <c r="F71" s="3">
        <v>1267</v>
      </c>
      <c r="G71" s="40">
        <v>1463</v>
      </c>
      <c r="H71" s="40">
        <v>1547</v>
      </c>
      <c r="I71" s="3">
        <v>178.5</v>
      </c>
      <c r="J71" s="3">
        <v>321.59181179999996</v>
      </c>
      <c r="K71" s="3">
        <v>1308.08</v>
      </c>
      <c r="L71" s="40">
        <v>1308.08</v>
      </c>
      <c r="M71" s="40">
        <v>1308.08</v>
      </c>
    </row>
    <row r="72" spans="1:13" s="22" customFormat="1" ht="45" x14ac:dyDescent="0.25">
      <c r="A72" s="41">
        <v>29</v>
      </c>
      <c r="B72" s="53" t="s">
        <v>294</v>
      </c>
      <c r="C72" s="44" t="s">
        <v>283</v>
      </c>
      <c r="D72" s="40">
        <v>1033</v>
      </c>
      <c r="E72" s="18">
        <v>918.5</v>
      </c>
      <c r="F72" s="3">
        <v>950.5</v>
      </c>
      <c r="G72" s="40">
        <v>947</v>
      </c>
      <c r="H72" s="40">
        <v>1091</v>
      </c>
      <c r="I72" s="3">
        <v>320.60000000000002</v>
      </c>
      <c r="J72" s="3">
        <v>238.98226467499998</v>
      </c>
      <c r="K72" s="3">
        <v>626.17999999999995</v>
      </c>
      <c r="L72" s="40">
        <v>626.17999999999995</v>
      </c>
      <c r="M72" s="40">
        <v>626.17999999999995</v>
      </c>
    </row>
    <row r="73" spans="1:13" s="22" customFormat="1" ht="45" x14ac:dyDescent="0.25">
      <c r="A73" s="41">
        <v>30</v>
      </c>
      <c r="B73" s="53" t="s">
        <v>295</v>
      </c>
      <c r="C73" s="44" t="s">
        <v>283</v>
      </c>
      <c r="D73" s="18">
        <v>0</v>
      </c>
      <c r="E73" s="18">
        <v>231</v>
      </c>
      <c r="F73" s="3">
        <v>259</v>
      </c>
      <c r="G73" s="40">
        <v>297</v>
      </c>
      <c r="H73" s="40">
        <v>297</v>
      </c>
      <c r="I73" s="3">
        <v>0</v>
      </c>
      <c r="J73" s="3">
        <v>60.11</v>
      </c>
      <c r="K73" s="3">
        <v>133.69999999999999</v>
      </c>
      <c r="L73" s="40">
        <v>133.69999999999999</v>
      </c>
      <c r="M73" s="40">
        <v>133.69999999999999</v>
      </c>
    </row>
    <row r="74" spans="1:13" s="22" customFormat="1" ht="45" x14ac:dyDescent="0.25">
      <c r="A74" s="41">
        <v>31</v>
      </c>
      <c r="B74" s="43" t="s">
        <v>296</v>
      </c>
      <c r="C74" s="44" t="s">
        <v>33</v>
      </c>
      <c r="D74" s="18">
        <f>29938+200353+62736</f>
        <v>293027</v>
      </c>
      <c r="E74" s="18">
        <v>210000</v>
      </c>
      <c r="F74" s="3">
        <v>214000</v>
      </c>
      <c r="G74" s="40">
        <v>215000</v>
      </c>
      <c r="H74" s="40">
        <v>217040</v>
      </c>
      <c r="I74" s="3">
        <f>16059.6+5140.88+9257.1</f>
        <v>30457.58</v>
      </c>
      <c r="J74" s="3">
        <v>16647.5</v>
      </c>
      <c r="K74" s="3">
        <v>18813.48</v>
      </c>
      <c r="L74" s="40">
        <v>18813.48</v>
      </c>
      <c r="M74" s="40">
        <v>18813.48</v>
      </c>
    </row>
    <row r="75" spans="1:13" s="22" customFormat="1" ht="45" x14ac:dyDescent="0.25">
      <c r="A75" s="41">
        <v>32</v>
      </c>
      <c r="B75" s="53" t="s">
        <v>297</v>
      </c>
      <c r="C75" s="44" t="s">
        <v>33</v>
      </c>
      <c r="D75" s="18">
        <f>3300+37376+17300</f>
        <v>57976</v>
      </c>
      <c r="E75" s="18">
        <v>25650</v>
      </c>
      <c r="F75" s="3">
        <v>29650</v>
      </c>
      <c r="G75" s="40">
        <v>29620</v>
      </c>
      <c r="H75" s="40">
        <v>30100</v>
      </c>
      <c r="I75" s="3">
        <f>2230.5+642.61+2404.5</f>
        <v>5277.6100000000006</v>
      </c>
      <c r="J75" s="3">
        <v>3037.09</v>
      </c>
      <c r="K75" s="3">
        <v>3115.66</v>
      </c>
      <c r="L75" s="40">
        <v>3115.66</v>
      </c>
      <c r="M75" s="40">
        <v>3115.66</v>
      </c>
    </row>
    <row r="76" spans="1:13" s="22" customFormat="1" ht="45" x14ac:dyDescent="0.25">
      <c r="A76" s="41">
        <v>33</v>
      </c>
      <c r="B76" s="53" t="s">
        <v>298</v>
      </c>
      <c r="C76" s="44" t="s">
        <v>33</v>
      </c>
      <c r="D76" s="18">
        <f>7350+7802+16434</f>
        <v>31586</v>
      </c>
      <c r="E76" s="18">
        <v>20000</v>
      </c>
      <c r="F76" s="3">
        <v>20748</v>
      </c>
      <c r="G76" s="40">
        <v>23568</v>
      </c>
      <c r="H76" s="40">
        <v>25873</v>
      </c>
      <c r="I76" s="3">
        <f>3122.7+1285.25+2137.9</f>
        <v>6545.85</v>
      </c>
      <c r="J76" s="3">
        <v>3954.18</v>
      </c>
      <c r="K76" s="3">
        <v>4872.17</v>
      </c>
      <c r="L76" s="3">
        <v>4872.17</v>
      </c>
      <c r="M76" s="3">
        <v>4872.17</v>
      </c>
    </row>
    <row r="77" spans="1:13" s="22" customFormat="1" ht="45" x14ac:dyDescent="0.25">
      <c r="A77" s="41">
        <v>34</v>
      </c>
      <c r="B77" s="49" t="s">
        <v>43</v>
      </c>
      <c r="C77" s="44" t="s">
        <v>142</v>
      </c>
      <c r="D77" s="18">
        <f>130527+619506+110805</f>
        <v>860838</v>
      </c>
      <c r="E77" s="18">
        <v>617800</v>
      </c>
      <c r="F77" s="3">
        <v>617950</v>
      </c>
      <c r="G77" s="40">
        <v>618000</v>
      </c>
      <c r="H77" s="40">
        <v>618050</v>
      </c>
      <c r="I77" s="3">
        <f>12937+1888.36+1193.2</f>
        <v>16018.560000000001</v>
      </c>
      <c r="J77" s="3">
        <v>13463.92</v>
      </c>
      <c r="K77" s="3">
        <v>14427.07</v>
      </c>
      <c r="L77" s="40">
        <v>14427.07</v>
      </c>
      <c r="M77" s="40">
        <v>14427.07</v>
      </c>
    </row>
    <row r="78" spans="1:13" s="22" customFormat="1" ht="30" x14ac:dyDescent="0.25">
      <c r="A78" s="41">
        <v>35</v>
      </c>
      <c r="B78" s="49" t="s">
        <v>299</v>
      </c>
      <c r="C78" s="44" t="s">
        <v>142</v>
      </c>
      <c r="D78" s="18">
        <f>76445+37510+1688500</f>
        <v>1802455</v>
      </c>
      <c r="E78" s="18">
        <v>1700000</v>
      </c>
      <c r="F78" s="3">
        <v>1788500</v>
      </c>
      <c r="G78" s="40">
        <v>1838795</v>
      </c>
      <c r="H78" s="40">
        <v>1889500</v>
      </c>
      <c r="I78" s="3">
        <f>10260.3+3213.19+1460.4</f>
        <v>14933.89</v>
      </c>
      <c r="J78" s="3">
        <v>10657.8</v>
      </c>
      <c r="K78" s="3">
        <v>10456.740000000002</v>
      </c>
      <c r="L78" s="40">
        <v>10456.740000000002</v>
      </c>
      <c r="M78" s="40">
        <v>10456.740000000002</v>
      </c>
    </row>
    <row r="79" spans="1:13" s="22" customFormat="1" ht="30" x14ac:dyDescent="0.25">
      <c r="A79" s="41">
        <v>36</v>
      </c>
      <c r="B79" s="54" t="s">
        <v>300</v>
      </c>
      <c r="C79" s="44" t="s">
        <v>44</v>
      </c>
      <c r="D79" s="18">
        <f>42867+280847+16262</f>
        <v>339976</v>
      </c>
      <c r="E79" s="18">
        <v>329327</v>
      </c>
      <c r="F79" s="3">
        <v>322094</v>
      </c>
      <c r="G79" s="40">
        <v>330170</v>
      </c>
      <c r="H79" s="40">
        <v>338244</v>
      </c>
      <c r="I79" s="3">
        <f>5636.4+9449.9+15187.45</f>
        <v>30273.75</v>
      </c>
      <c r="J79" s="3">
        <v>35684.33</v>
      </c>
      <c r="K79" s="3">
        <v>30273.75</v>
      </c>
      <c r="L79" s="40">
        <v>30273.75</v>
      </c>
      <c r="M79" s="40">
        <v>30273.75</v>
      </c>
    </row>
    <row r="80" spans="1:13" s="22" customFormat="1" ht="45" x14ac:dyDescent="0.25">
      <c r="A80" s="41">
        <v>37</v>
      </c>
      <c r="B80" s="52" t="s">
        <v>50</v>
      </c>
      <c r="C80" s="44" t="s">
        <v>33</v>
      </c>
      <c r="D80" s="18">
        <f>12567+226920+16036</f>
        <v>255523</v>
      </c>
      <c r="E80" s="18">
        <v>246171</v>
      </c>
      <c r="F80" s="3">
        <v>239486</v>
      </c>
      <c r="G80" s="40">
        <v>239486</v>
      </c>
      <c r="H80" s="40">
        <v>239486</v>
      </c>
      <c r="I80" s="3">
        <f>8201.4+18471.3+594.45</f>
        <v>27267.149999999998</v>
      </c>
      <c r="J80" s="3">
        <v>37281.47</v>
      </c>
      <c r="K80" s="3">
        <v>37281.47</v>
      </c>
      <c r="L80" s="40">
        <v>37281.47</v>
      </c>
      <c r="M80" s="40">
        <v>37281.47</v>
      </c>
    </row>
    <row r="81" spans="1:13" s="22" customFormat="1" ht="30" x14ac:dyDescent="0.25">
      <c r="A81" s="41">
        <v>38</v>
      </c>
      <c r="B81" s="54" t="s">
        <v>301</v>
      </c>
      <c r="C81" s="44" t="s">
        <v>33</v>
      </c>
      <c r="D81" s="18">
        <f>44+190+271</f>
        <v>505</v>
      </c>
      <c r="E81" s="18">
        <v>463</v>
      </c>
      <c r="F81" s="3">
        <v>431</v>
      </c>
      <c r="G81" s="40">
        <v>431</v>
      </c>
      <c r="H81" s="40">
        <v>431</v>
      </c>
      <c r="I81" s="3">
        <f>1031.23+5358+7053.5</f>
        <v>13442.73</v>
      </c>
      <c r="J81" s="3">
        <v>13110.18</v>
      </c>
      <c r="K81" s="3">
        <v>13442.73</v>
      </c>
      <c r="L81" s="40">
        <v>13442.73</v>
      </c>
      <c r="M81" s="40">
        <v>13442.73</v>
      </c>
    </row>
    <row r="82" spans="1:13" s="22" customFormat="1" ht="30" x14ac:dyDescent="0.25">
      <c r="A82" s="41">
        <v>39</v>
      </c>
      <c r="B82" s="53" t="s">
        <v>302</v>
      </c>
      <c r="C82" s="44" t="s">
        <v>33</v>
      </c>
      <c r="D82" s="18">
        <f>6+10+49</f>
        <v>65</v>
      </c>
      <c r="E82" s="18">
        <v>45</v>
      </c>
      <c r="F82" s="3">
        <v>41</v>
      </c>
      <c r="G82" s="40">
        <v>41</v>
      </c>
      <c r="H82" s="40">
        <v>41</v>
      </c>
      <c r="I82" s="3">
        <f>206.73+2755.45+2402.9</f>
        <v>5365.08</v>
      </c>
      <c r="J82" s="3">
        <v>5916.79</v>
      </c>
      <c r="K82" s="3">
        <v>5965.08</v>
      </c>
      <c r="L82" s="40">
        <v>5965.08</v>
      </c>
      <c r="M82" s="40">
        <v>5965.08</v>
      </c>
    </row>
    <row r="83" spans="1:13" s="22" customFormat="1" ht="30" x14ac:dyDescent="0.25">
      <c r="A83" s="41">
        <v>40</v>
      </c>
      <c r="B83" s="54" t="s">
        <v>47</v>
      </c>
      <c r="C83" s="44" t="s">
        <v>33</v>
      </c>
      <c r="D83" s="18">
        <f>1+10+57</f>
        <v>68</v>
      </c>
      <c r="E83" s="18">
        <v>71</v>
      </c>
      <c r="F83" s="3">
        <v>69</v>
      </c>
      <c r="G83" s="40">
        <v>69</v>
      </c>
      <c r="H83" s="40">
        <v>69</v>
      </c>
      <c r="I83" s="3">
        <f>148.81+584+4477.9</f>
        <v>5210.7099999999991</v>
      </c>
      <c r="J83" s="3">
        <v>592.47</v>
      </c>
      <c r="K83" s="3">
        <v>640.53</v>
      </c>
      <c r="L83" s="40">
        <v>640.53</v>
      </c>
      <c r="M83" s="40">
        <v>640.53</v>
      </c>
    </row>
    <row r="84" spans="1:13" s="22" customFormat="1" ht="45" x14ac:dyDescent="0.25">
      <c r="A84" s="41">
        <v>41</v>
      </c>
      <c r="B84" s="54" t="s">
        <v>303</v>
      </c>
      <c r="C84" s="44" t="s">
        <v>46</v>
      </c>
      <c r="D84" s="18">
        <v>498409</v>
      </c>
      <c r="E84" s="18">
        <v>498409</v>
      </c>
      <c r="F84" s="3">
        <v>498409</v>
      </c>
      <c r="G84" s="40">
        <v>498409</v>
      </c>
      <c r="H84" s="40">
        <v>498409</v>
      </c>
      <c r="I84" s="3">
        <v>2535.9</v>
      </c>
      <c r="J84" s="3">
        <v>862.35</v>
      </c>
      <c r="K84" s="3">
        <v>862.35</v>
      </c>
      <c r="L84" s="40">
        <v>862.35</v>
      </c>
      <c r="M84" s="40">
        <v>862.35</v>
      </c>
    </row>
    <row r="85" spans="1:13" s="22" customFormat="1" x14ac:dyDescent="0.25">
      <c r="A85" s="41">
        <v>42</v>
      </c>
      <c r="B85" s="55" t="s">
        <v>48</v>
      </c>
      <c r="C85" s="44" t="s">
        <v>33</v>
      </c>
      <c r="D85" s="18">
        <f>53+276+536</f>
        <v>865</v>
      </c>
      <c r="E85" s="18">
        <v>871</v>
      </c>
      <c r="F85" s="3">
        <v>871</v>
      </c>
      <c r="G85" s="40">
        <v>871</v>
      </c>
      <c r="H85" s="40">
        <v>871</v>
      </c>
      <c r="I85" s="3">
        <f>426.33+2497.6+3888.5</f>
        <v>6812.43</v>
      </c>
      <c r="J85" s="3">
        <v>5011.26</v>
      </c>
      <c r="K85" s="3">
        <v>5431.26</v>
      </c>
      <c r="L85" s="40">
        <v>5431.26</v>
      </c>
      <c r="M85" s="40">
        <v>5431.26</v>
      </c>
    </row>
    <row r="86" spans="1:13" s="22" customFormat="1" ht="30" x14ac:dyDescent="0.25">
      <c r="A86" s="41">
        <v>43</v>
      </c>
      <c r="B86" s="51" t="s">
        <v>304</v>
      </c>
      <c r="C86" s="44" t="s">
        <v>281</v>
      </c>
      <c r="D86" s="40">
        <v>0</v>
      </c>
      <c r="E86" s="40">
        <v>17500</v>
      </c>
      <c r="F86" s="4">
        <v>17500</v>
      </c>
      <c r="G86" s="40">
        <v>17500</v>
      </c>
      <c r="H86" s="40">
        <v>17500</v>
      </c>
      <c r="I86" s="4">
        <v>0</v>
      </c>
      <c r="J86" s="4">
        <v>12345.13</v>
      </c>
      <c r="K86" s="4">
        <v>12345.13</v>
      </c>
      <c r="L86" s="40">
        <v>12345.13</v>
      </c>
      <c r="M86" s="40">
        <v>12345.13</v>
      </c>
    </row>
    <row r="87" spans="1:13" s="22" customFormat="1" ht="30" x14ac:dyDescent="0.25">
      <c r="A87" s="41">
        <v>44</v>
      </c>
      <c r="B87" s="51" t="s">
        <v>305</v>
      </c>
      <c r="C87" s="44" t="s">
        <v>33</v>
      </c>
      <c r="D87" s="18">
        <v>166</v>
      </c>
      <c r="E87" s="18">
        <v>150</v>
      </c>
      <c r="F87" s="3">
        <v>150</v>
      </c>
      <c r="G87" s="40">
        <v>150</v>
      </c>
      <c r="H87" s="40">
        <v>150</v>
      </c>
      <c r="I87" s="3">
        <v>10953.09</v>
      </c>
      <c r="J87" s="3">
        <v>9508.4699999999993</v>
      </c>
      <c r="K87" s="3">
        <v>9508.4699999999993</v>
      </c>
      <c r="L87" s="40">
        <v>9508.4699999999993</v>
      </c>
      <c r="M87" s="40">
        <v>9508.4699999999993</v>
      </c>
    </row>
    <row r="88" spans="1:13" s="22" customFormat="1" ht="30" x14ac:dyDescent="0.25">
      <c r="A88" s="41">
        <v>45</v>
      </c>
      <c r="B88" s="51" t="s">
        <v>305</v>
      </c>
      <c r="C88" s="44" t="s">
        <v>33</v>
      </c>
      <c r="D88" s="18">
        <v>45</v>
      </c>
      <c r="E88" s="18">
        <v>45</v>
      </c>
      <c r="F88" s="3">
        <v>45</v>
      </c>
      <c r="G88" s="40">
        <v>45</v>
      </c>
      <c r="H88" s="40">
        <v>45</v>
      </c>
      <c r="I88" s="3">
        <v>5359.43</v>
      </c>
      <c r="J88" s="3">
        <v>4880.12</v>
      </c>
      <c r="K88" s="3">
        <v>4880.12</v>
      </c>
      <c r="L88" s="40">
        <v>4880.12</v>
      </c>
      <c r="M88" s="40">
        <v>4880.12</v>
      </c>
    </row>
    <row r="89" spans="1:13" s="22" customFormat="1" ht="30" x14ac:dyDescent="0.25">
      <c r="A89" s="41">
        <v>46</v>
      </c>
      <c r="B89" s="51" t="s">
        <v>306</v>
      </c>
      <c r="C89" s="44" t="s">
        <v>33</v>
      </c>
      <c r="D89" s="18">
        <v>2</v>
      </c>
      <c r="E89" s="18">
        <v>3</v>
      </c>
      <c r="F89" s="3">
        <v>3</v>
      </c>
      <c r="G89" s="40">
        <v>3</v>
      </c>
      <c r="H89" s="40">
        <v>3</v>
      </c>
      <c r="I89" s="3">
        <v>10444.84</v>
      </c>
      <c r="J89" s="3">
        <v>11998.53</v>
      </c>
      <c r="K89" s="3">
        <v>9998.5300000000007</v>
      </c>
      <c r="L89" s="40">
        <v>9998.5300000000007</v>
      </c>
      <c r="M89" s="40">
        <v>9998.5300000000007</v>
      </c>
    </row>
    <row r="90" spans="1:13" s="22" customFormat="1" ht="30" x14ac:dyDescent="0.25">
      <c r="A90" s="41">
        <v>47</v>
      </c>
      <c r="B90" s="51" t="s">
        <v>307</v>
      </c>
      <c r="C90" s="44" t="s">
        <v>33</v>
      </c>
      <c r="D90" s="18">
        <v>41</v>
      </c>
      <c r="E90" s="18">
        <v>42</v>
      </c>
      <c r="F90" s="3">
        <v>42</v>
      </c>
      <c r="G90" s="40">
        <v>42</v>
      </c>
      <c r="H90" s="40">
        <v>42</v>
      </c>
      <c r="I90" s="3">
        <v>6883.81</v>
      </c>
      <c r="J90" s="3">
        <v>4761.62</v>
      </c>
      <c r="K90" s="3">
        <v>4761.62</v>
      </c>
      <c r="L90" s="40">
        <v>4761.62</v>
      </c>
      <c r="M90" s="40">
        <v>4761.62</v>
      </c>
    </row>
    <row r="91" spans="1:13" s="22" customFormat="1" ht="30" x14ac:dyDescent="0.25">
      <c r="A91" s="41">
        <v>48</v>
      </c>
      <c r="B91" s="51" t="s">
        <v>308</v>
      </c>
      <c r="C91" s="44" t="s">
        <v>281</v>
      </c>
      <c r="D91" s="18">
        <v>0</v>
      </c>
      <c r="E91" s="18">
        <v>900</v>
      </c>
      <c r="F91" s="3">
        <v>900</v>
      </c>
      <c r="G91" s="40">
        <v>900</v>
      </c>
      <c r="H91" s="40">
        <v>900</v>
      </c>
      <c r="I91" s="3">
        <v>0</v>
      </c>
      <c r="J91" s="3">
        <v>2747.74</v>
      </c>
      <c r="K91" s="3">
        <v>2747.74</v>
      </c>
      <c r="L91" s="40">
        <v>2747.74</v>
      </c>
      <c r="M91" s="40">
        <v>2747.74</v>
      </c>
    </row>
    <row r="92" spans="1:13" s="22" customFormat="1" x14ac:dyDescent="0.25">
      <c r="A92" s="41">
        <v>49</v>
      </c>
      <c r="B92" s="51" t="s">
        <v>309</v>
      </c>
      <c r="C92" s="44" t="s">
        <v>33</v>
      </c>
      <c r="D92" s="18">
        <v>30</v>
      </c>
      <c r="E92" s="18">
        <v>32</v>
      </c>
      <c r="F92" s="3">
        <v>32</v>
      </c>
      <c r="G92" s="40">
        <v>32</v>
      </c>
      <c r="H92" s="40">
        <v>32</v>
      </c>
      <c r="I92" s="3">
        <v>12633.36</v>
      </c>
      <c r="J92" s="3">
        <v>9956.52</v>
      </c>
      <c r="K92" s="3">
        <v>9956.52</v>
      </c>
      <c r="L92" s="40">
        <v>9956.52</v>
      </c>
      <c r="M92" s="40">
        <v>9956.52</v>
      </c>
    </row>
    <row r="93" spans="1:13" s="22" customFormat="1" x14ac:dyDescent="0.25">
      <c r="A93" s="41">
        <v>50</v>
      </c>
      <c r="B93" s="51" t="s">
        <v>310</v>
      </c>
      <c r="C93" s="44" t="s">
        <v>33</v>
      </c>
      <c r="D93" s="18">
        <v>2</v>
      </c>
      <c r="E93" s="18">
        <v>6</v>
      </c>
      <c r="F93" s="3">
        <v>6</v>
      </c>
      <c r="G93" s="40">
        <v>6</v>
      </c>
      <c r="H93" s="40">
        <v>6</v>
      </c>
      <c r="I93" s="3">
        <v>10961.33</v>
      </c>
      <c r="J93" s="3">
        <v>9467.92</v>
      </c>
      <c r="K93" s="3">
        <v>9467.92</v>
      </c>
      <c r="L93" s="40">
        <v>9467.92</v>
      </c>
      <c r="M93" s="40">
        <v>9467.92</v>
      </c>
    </row>
    <row r="94" spans="1:13" s="22" customFormat="1" x14ac:dyDescent="0.25">
      <c r="A94" s="41">
        <v>51</v>
      </c>
      <c r="B94" s="51" t="s">
        <v>311</v>
      </c>
      <c r="C94" s="44" t="s">
        <v>33</v>
      </c>
      <c r="D94" s="18">
        <v>6</v>
      </c>
      <c r="E94" s="18">
        <v>1</v>
      </c>
      <c r="F94" s="3">
        <v>1</v>
      </c>
      <c r="G94" s="40">
        <v>1</v>
      </c>
      <c r="H94" s="40">
        <v>1</v>
      </c>
      <c r="I94" s="3">
        <v>6772.42</v>
      </c>
      <c r="J94" s="3">
        <v>6150.96</v>
      </c>
      <c r="K94" s="3">
        <v>6150.96</v>
      </c>
      <c r="L94" s="40">
        <v>6150.96</v>
      </c>
      <c r="M94" s="40">
        <v>6150.96</v>
      </c>
    </row>
    <row r="95" spans="1:13" s="22" customFormat="1" ht="30" x14ac:dyDescent="0.25">
      <c r="A95" s="41">
        <v>52</v>
      </c>
      <c r="B95" s="51" t="s">
        <v>312</v>
      </c>
      <c r="C95" s="44" t="s">
        <v>33</v>
      </c>
      <c r="D95" s="18">
        <v>0</v>
      </c>
      <c r="E95" s="18">
        <v>2</v>
      </c>
      <c r="F95" s="3">
        <v>2</v>
      </c>
      <c r="G95" s="40">
        <v>2</v>
      </c>
      <c r="H95" s="40">
        <v>2</v>
      </c>
      <c r="I95" s="3">
        <v>0</v>
      </c>
      <c r="J95" s="3">
        <v>18545</v>
      </c>
      <c r="K95" s="3">
        <v>10864.64</v>
      </c>
      <c r="L95" s="40">
        <v>10864.64</v>
      </c>
      <c r="M95" s="40">
        <v>10864.64</v>
      </c>
    </row>
    <row r="96" spans="1:13" s="22" customFormat="1" ht="30" x14ac:dyDescent="0.25">
      <c r="A96" s="41">
        <v>53</v>
      </c>
      <c r="B96" s="51" t="s">
        <v>313</v>
      </c>
      <c r="C96" s="44" t="s">
        <v>33</v>
      </c>
      <c r="D96" s="18">
        <v>9</v>
      </c>
      <c r="E96" s="18">
        <v>10</v>
      </c>
      <c r="F96" s="3">
        <v>10</v>
      </c>
      <c r="G96" s="40">
        <v>10</v>
      </c>
      <c r="H96" s="40">
        <v>10</v>
      </c>
      <c r="I96" s="3">
        <v>3959.79</v>
      </c>
      <c r="J96" s="3">
        <v>3611.81</v>
      </c>
      <c r="K96" s="3">
        <v>2611.81</v>
      </c>
      <c r="L96" s="40">
        <v>2611.81</v>
      </c>
      <c r="M96" s="40">
        <v>2611.81</v>
      </c>
    </row>
    <row r="97" spans="1:13" s="22" customFormat="1" ht="30" x14ac:dyDescent="0.25">
      <c r="A97" s="41">
        <v>54</v>
      </c>
      <c r="B97" s="51" t="s">
        <v>314</v>
      </c>
      <c r="C97" s="44" t="s">
        <v>33</v>
      </c>
      <c r="D97" s="18">
        <v>0</v>
      </c>
      <c r="E97" s="18">
        <v>7</v>
      </c>
      <c r="F97" s="3">
        <v>50</v>
      </c>
      <c r="G97" s="40">
        <v>50</v>
      </c>
      <c r="H97" s="40">
        <v>50</v>
      </c>
      <c r="I97" s="3">
        <v>0</v>
      </c>
      <c r="J97" s="3">
        <v>1853.35</v>
      </c>
      <c r="K97" s="3">
        <v>4853.3500000000004</v>
      </c>
      <c r="L97" s="40">
        <v>4853.3500000000004</v>
      </c>
      <c r="M97" s="40">
        <v>4853.3500000000004</v>
      </c>
    </row>
    <row r="98" spans="1:13" s="22" customFormat="1" ht="30" x14ac:dyDescent="0.25">
      <c r="A98" s="41">
        <v>55</v>
      </c>
      <c r="B98" s="53" t="s">
        <v>315</v>
      </c>
      <c r="C98" s="44" t="s">
        <v>33</v>
      </c>
      <c r="D98" s="18">
        <f>3+172+245</f>
        <v>420</v>
      </c>
      <c r="E98" s="18">
        <v>255</v>
      </c>
      <c r="F98" s="3">
        <v>446</v>
      </c>
      <c r="G98" s="40">
        <v>454</v>
      </c>
      <c r="H98" s="40">
        <v>454</v>
      </c>
      <c r="I98" s="3">
        <f>9641.7+28286+1890.22</f>
        <v>39817.919999999998</v>
      </c>
      <c r="J98" s="3">
        <v>42867.74</v>
      </c>
      <c r="K98" s="3">
        <v>39817.919999999998</v>
      </c>
      <c r="L98" s="40">
        <v>39680.509999999995</v>
      </c>
      <c r="M98" s="40">
        <v>39680.509999999995</v>
      </c>
    </row>
    <row r="99" spans="1:13" s="22" customFormat="1" ht="30" x14ac:dyDescent="0.25">
      <c r="A99" s="41">
        <v>56</v>
      </c>
      <c r="B99" s="53" t="s">
        <v>316</v>
      </c>
      <c r="C99" s="44" t="s">
        <v>33</v>
      </c>
      <c r="D99" s="18">
        <v>15</v>
      </c>
      <c r="E99" s="18">
        <v>24</v>
      </c>
      <c r="F99" s="3">
        <v>23</v>
      </c>
      <c r="G99" s="40">
        <v>11</v>
      </c>
      <c r="H99" s="40">
        <v>11</v>
      </c>
      <c r="I99" s="3">
        <v>2697</v>
      </c>
      <c r="J99" s="3">
        <v>3454.52</v>
      </c>
      <c r="K99" s="3">
        <v>2697</v>
      </c>
      <c r="L99" s="40">
        <v>1420.04</v>
      </c>
      <c r="M99" s="40">
        <v>1420.04</v>
      </c>
    </row>
    <row r="100" spans="1:13" s="22" customFormat="1" ht="30" x14ac:dyDescent="0.25">
      <c r="A100" s="41">
        <v>57</v>
      </c>
      <c r="B100" s="53" t="s">
        <v>317</v>
      </c>
      <c r="C100" s="44" t="s">
        <v>33</v>
      </c>
      <c r="D100" s="40">
        <f>6+68</f>
        <v>74</v>
      </c>
      <c r="E100" s="40">
        <v>14</v>
      </c>
      <c r="F100" s="4">
        <v>5</v>
      </c>
      <c r="G100" s="40">
        <v>3</v>
      </c>
      <c r="H100" s="40">
        <v>3</v>
      </c>
      <c r="I100" s="4">
        <f>289.6+7888.7+1348.5</f>
        <v>9526.7999999999993</v>
      </c>
      <c r="J100" s="4">
        <v>19397</v>
      </c>
      <c r="K100" s="4">
        <v>8840.1200000000008</v>
      </c>
      <c r="L100" s="40">
        <v>2840.12</v>
      </c>
      <c r="M100" s="40">
        <v>2840.12</v>
      </c>
    </row>
    <row r="101" spans="1:13" s="22" customFormat="1" ht="45" x14ac:dyDescent="0.25">
      <c r="A101" s="41">
        <v>58</v>
      </c>
      <c r="B101" s="53" t="s">
        <v>318</v>
      </c>
      <c r="C101" s="44" t="s">
        <v>33</v>
      </c>
      <c r="D101" s="18">
        <v>3</v>
      </c>
      <c r="E101" s="18">
        <v>10</v>
      </c>
      <c r="F101" s="3">
        <v>8</v>
      </c>
      <c r="G101" s="40">
        <v>4</v>
      </c>
      <c r="H101" s="40">
        <v>4</v>
      </c>
      <c r="I101" s="3">
        <v>465.9</v>
      </c>
      <c r="J101" s="3">
        <v>1455.75</v>
      </c>
      <c r="K101" s="3">
        <v>1921.27</v>
      </c>
      <c r="L101" s="40">
        <v>465.9</v>
      </c>
      <c r="M101" s="40">
        <v>465.9</v>
      </c>
    </row>
    <row r="102" spans="1:13" s="22" customFormat="1" ht="30" x14ac:dyDescent="0.25">
      <c r="A102" s="41">
        <v>59</v>
      </c>
      <c r="B102" s="53" t="s">
        <v>319</v>
      </c>
      <c r="C102" s="44" t="s">
        <v>33</v>
      </c>
      <c r="D102" s="18">
        <v>1</v>
      </c>
      <c r="E102" s="18">
        <v>6</v>
      </c>
      <c r="F102" s="3">
        <v>6</v>
      </c>
      <c r="G102" s="40">
        <v>6</v>
      </c>
      <c r="H102" s="40">
        <v>6</v>
      </c>
      <c r="I102" s="3">
        <v>261</v>
      </c>
      <c r="J102" s="3">
        <v>1014.77</v>
      </c>
      <c r="K102" s="3">
        <v>1014.77</v>
      </c>
      <c r="L102" s="40">
        <v>1014.77</v>
      </c>
      <c r="M102" s="40">
        <v>1014.77</v>
      </c>
    </row>
    <row r="103" spans="1:13" s="22" customFormat="1" ht="30" x14ac:dyDescent="0.25">
      <c r="A103" s="41">
        <v>60</v>
      </c>
      <c r="B103" s="53" t="s">
        <v>320</v>
      </c>
      <c r="C103" s="44" t="s">
        <v>33</v>
      </c>
      <c r="D103" s="18">
        <v>7</v>
      </c>
      <c r="E103" s="18">
        <v>7</v>
      </c>
      <c r="F103" s="3">
        <v>4</v>
      </c>
      <c r="G103" s="40">
        <v>4</v>
      </c>
      <c r="H103" s="40">
        <v>4</v>
      </c>
      <c r="I103" s="3">
        <v>548.09</v>
      </c>
      <c r="J103" s="3">
        <v>800.24</v>
      </c>
      <c r="K103" s="3">
        <v>816.01</v>
      </c>
      <c r="L103" s="40">
        <v>548.09</v>
      </c>
      <c r="M103" s="40">
        <v>548.09</v>
      </c>
    </row>
    <row r="104" spans="1:13" s="22" customFormat="1" x14ac:dyDescent="0.25">
      <c r="A104" s="41">
        <v>61</v>
      </c>
      <c r="B104" s="52" t="s">
        <v>321</v>
      </c>
      <c r="C104" s="44" t="s">
        <v>33</v>
      </c>
      <c r="D104" s="18">
        <f>5+9+3</f>
        <v>17</v>
      </c>
      <c r="E104" s="18">
        <v>12</v>
      </c>
      <c r="F104" s="3">
        <v>12</v>
      </c>
      <c r="G104" s="40">
        <v>12</v>
      </c>
      <c r="H104" s="40">
        <v>12</v>
      </c>
      <c r="I104" s="3">
        <f>4584.9+32408.6+3126.7</f>
        <v>40120.199999999997</v>
      </c>
      <c r="J104" s="3">
        <v>29937.599999999999</v>
      </c>
      <c r="K104" s="3">
        <v>31995.06</v>
      </c>
      <c r="L104" s="40">
        <v>29377.71</v>
      </c>
      <c r="M104" s="40">
        <v>29377.71</v>
      </c>
    </row>
    <row r="105" spans="1:13" s="22" customFormat="1" ht="60" x14ac:dyDescent="0.25">
      <c r="A105" s="41">
        <v>62</v>
      </c>
      <c r="B105" s="56" t="s">
        <v>322</v>
      </c>
      <c r="C105" s="44" t="s">
        <v>33</v>
      </c>
      <c r="D105" s="18">
        <v>4</v>
      </c>
      <c r="E105" s="18">
        <v>15</v>
      </c>
      <c r="F105" s="3">
        <v>18</v>
      </c>
      <c r="G105" s="40">
        <v>19</v>
      </c>
      <c r="H105" s="40">
        <v>20</v>
      </c>
      <c r="I105" s="3">
        <v>538.29999999999995</v>
      </c>
      <c r="J105" s="3">
        <v>2169.62</v>
      </c>
      <c r="K105" s="3">
        <v>11186.11</v>
      </c>
      <c r="L105" s="40">
        <v>11186.11</v>
      </c>
      <c r="M105" s="40">
        <v>11186.11</v>
      </c>
    </row>
    <row r="106" spans="1:13" s="22" customFormat="1" ht="60" x14ac:dyDescent="0.25">
      <c r="A106" s="41">
        <v>63</v>
      </c>
      <c r="B106" s="56" t="s">
        <v>323</v>
      </c>
      <c r="C106" s="44" t="s">
        <v>33</v>
      </c>
      <c r="D106" s="18">
        <v>130</v>
      </c>
      <c r="E106" s="18">
        <v>228</v>
      </c>
      <c r="F106" s="3">
        <v>240</v>
      </c>
      <c r="G106" s="40">
        <v>252</v>
      </c>
      <c r="H106" s="40">
        <v>265</v>
      </c>
      <c r="I106" s="3">
        <v>7371.7</v>
      </c>
      <c r="J106" s="3">
        <v>2524.5500000000002</v>
      </c>
      <c r="K106" s="3">
        <v>14019.59</v>
      </c>
      <c r="L106" s="40">
        <v>14019.59</v>
      </c>
      <c r="M106" s="40">
        <v>14019.59</v>
      </c>
    </row>
    <row r="107" spans="1:13" s="22" customFormat="1" ht="45" x14ac:dyDescent="0.25">
      <c r="A107" s="41">
        <v>64</v>
      </c>
      <c r="B107" s="56" t="s">
        <v>49</v>
      </c>
      <c r="C107" s="44" t="s">
        <v>33</v>
      </c>
      <c r="D107" s="18">
        <v>8</v>
      </c>
      <c r="E107" s="18">
        <v>9</v>
      </c>
      <c r="F107" s="3">
        <v>10</v>
      </c>
      <c r="G107" s="40">
        <v>10</v>
      </c>
      <c r="H107" s="40">
        <v>10</v>
      </c>
      <c r="I107" s="3">
        <v>5797.5</v>
      </c>
      <c r="J107" s="3">
        <v>10888.81</v>
      </c>
      <c r="K107" s="3">
        <v>13157.74</v>
      </c>
      <c r="L107" s="40">
        <v>13157.74</v>
      </c>
      <c r="M107" s="40">
        <v>13157.74</v>
      </c>
    </row>
    <row r="108" spans="1:13" s="22" customFormat="1" x14ac:dyDescent="0.25">
      <c r="A108" s="41">
        <v>65</v>
      </c>
      <c r="B108" s="56" t="s">
        <v>324</v>
      </c>
      <c r="C108" s="44" t="s">
        <v>33</v>
      </c>
      <c r="D108" s="18">
        <v>29</v>
      </c>
      <c r="E108" s="18">
        <v>6</v>
      </c>
      <c r="F108" s="3">
        <v>8</v>
      </c>
      <c r="G108" s="40">
        <v>8</v>
      </c>
      <c r="H108" s="40">
        <v>8</v>
      </c>
      <c r="I108" s="3">
        <v>3230.6</v>
      </c>
      <c r="J108" s="3">
        <v>849.14</v>
      </c>
      <c r="K108" s="3">
        <v>2029.08</v>
      </c>
      <c r="L108" s="40">
        <v>2029.08</v>
      </c>
      <c r="M108" s="40">
        <v>2029.08</v>
      </c>
    </row>
    <row r="109" spans="1:13" s="22" customFormat="1" x14ac:dyDescent="0.25">
      <c r="A109" s="41">
        <v>66</v>
      </c>
      <c r="B109" s="56" t="s">
        <v>325</v>
      </c>
      <c r="C109" s="44" t="s">
        <v>33</v>
      </c>
      <c r="D109" s="18">
        <v>12</v>
      </c>
      <c r="E109" s="18">
        <v>2</v>
      </c>
      <c r="F109" s="3">
        <v>3</v>
      </c>
      <c r="G109" s="40">
        <v>4</v>
      </c>
      <c r="H109" s="40">
        <v>5</v>
      </c>
      <c r="I109" s="3">
        <v>3235.6</v>
      </c>
      <c r="J109" s="3">
        <v>1049.53</v>
      </c>
      <c r="K109" s="3">
        <v>1432.07</v>
      </c>
      <c r="L109" s="40">
        <v>1432.07</v>
      </c>
      <c r="M109" s="40">
        <v>1432.07</v>
      </c>
    </row>
    <row r="110" spans="1:13" s="22" customFormat="1" ht="30" x14ac:dyDescent="0.25">
      <c r="A110" s="41">
        <v>67</v>
      </c>
      <c r="B110" s="56" t="s">
        <v>326</v>
      </c>
      <c r="C110" s="44" t="s">
        <v>33</v>
      </c>
      <c r="D110" s="18">
        <v>12</v>
      </c>
      <c r="E110" s="18">
        <v>18</v>
      </c>
      <c r="F110" s="3">
        <v>20</v>
      </c>
      <c r="G110" s="40">
        <v>20</v>
      </c>
      <c r="H110" s="40">
        <v>20</v>
      </c>
      <c r="I110" s="3">
        <v>3063.4</v>
      </c>
      <c r="J110" s="3">
        <v>711.39</v>
      </c>
      <c r="K110" s="3">
        <v>1232.42</v>
      </c>
      <c r="L110" s="40">
        <v>1232.42</v>
      </c>
      <c r="M110" s="40">
        <v>1232.42</v>
      </c>
    </row>
    <row r="111" spans="1:13" s="22" customFormat="1" ht="30" x14ac:dyDescent="0.25">
      <c r="A111" s="41">
        <v>68</v>
      </c>
      <c r="B111" s="56" t="s">
        <v>327</v>
      </c>
      <c r="C111" s="44" t="s">
        <v>33</v>
      </c>
      <c r="D111" s="18">
        <v>15</v>
      </c>
      <c r="E111" s="18">
        <v>32</v>
      </c>
      <c r="F111" s="3">
        <v>33</v>
      </c>
      <c r="G111" s="40">
        <v>35</v>
      </c>
      <c r="H111" s="40">
        <v>36</v>
      </c>
      <c r="I111" s="3">
        <v>2922.6</v>
      </c>
      <c r="J111" s="3">
        <v>1061.48</v>
      </c>
      <c r="K111" s="3">
        <v>1470.85</v>
      </c>
      <c r="L111" s="40">
        <v>1470.85</v>
      </c>
      <c r="M111" s="40">
        <v>1470.85</v>
      </c>
    </row>
    <row r="112" spans="1:13" s="22" customFormat="1" ht="30" x14ac:dyDescent="0.25">
      <c r="A112" s="41">
        <v>69</v>
      </c>
      <c r="B112" s="56" t="s">
        <v>328</v>
      </c>
      <c r="C112" s="44" t="s">
        <v>33</v>
      </c>
      <c r="D112" s="18">
        <v>14</v>
      </c>
      <c r="E112" s="18">
        <v>18</v>
      </c>
      <c r="F112" s="3">
        <v>20</v>
      </c>
      <c r="G112" s="40">
        <v>21</v>
      </c>
      <c r="H112" s="40">
        <v>22</v>
      </c>
      <c r="I112" s="3">
        <v>2669</v>
      </c>
      <c r="J112" s="3">
        <v>951.56</v>
      </c>
      <c r="K112" s="3">
        <v>1558.81</v>
      </c>
      <c r="L112" s="40">
        <v>1558.81</v>
      </c>
      <c r="M112" s="40">
        <v>1558.81</v>
      </c>
    </row>
    <row r="113" spans="1:13" s="22" customFormat="1" ht="30" x14ac:dyDescent="0.25">
      <c r="A113" s="41">
        <v>70</v>
      </c>
      <c r="B113" s="57" t="s">
        <v>329</v>
      </c>
      <c r="C113" s="44" t="s">
        <v>33</v>
      </c>
      <c r="D113" s="18">
        <v>52</v>
      </c>
      <c r="E113" s="18">
        <v>23</v>
      </c>
      <c r="F113" s="3">
        <v>24</v>
      </c>
      <c r="G113" s="40">
        <v>25</v>
      </c>
      <c r="H113" s="40">
        <v>26</v>
      </c>
      <c r="I113" s="3">
        <v>2577</v>
      </c>
      <c r="J113" s="3">
        <v>919.93</v>
      </c>
      <c r="K113" s="3">
        <v>1078.8599999999999</v>
      </c>
      <c r="L113" s="40">
        <v>1078.8599999999999</v>
      </c>
      <c r="M113" s="40">
        <v>1078.8599999999999</v>
      </c>
    </row>
    <row r="114" spans="1:13" s="22" customFormat="1" ht="30" x14ac:dyDescent="0.25">
      <c r="A114" s="41">
        <v>71</v>
      </c>
      <c r="B114" s="51" t="s">
        <v>330</v>
      </c>
      <c r="C114" s="44" t="s">
        <v>281</v>
      </c>
      <c r="D114" s="18">
        <v>0</v>
      </c>
      <c r="E114" s="18">
        <v>390</v>
      </c>
      <c r="F114" s="3">
        <v>413</v>
      </c>
      <c r="G114" s="40">
        <v>442</v>
      </c>
      <c r="H114" s="40">
        <v>442</v>
      </c>
      <c r="I114" s="3">
        <v>0</v>
      </c>
      <c r="J114" s="3">
        <v>1902.03</v>
      </c>
      <c r="K114" s="3">
        <v>804.46</v>
      </c>
      <c r="L114" s="40">
        <v>804.46</v>
      </c>
      <c r="M114" s="40">
        <v>804.46</v>
      </c>
    </row>
    <row r="115" spans="1:13" s="22" customFormat="1" ht="30" x14ac:dyDescent="0.25">
      <c r="A115" s="41">
        <v>72</v>
      </c>
      <c r="B115" s="51" t="s">
        <v>308</v>
      </c>
      <c r="C115" s="44" t="s">
        <v>33</v>
      </c>
      <c r="D115" s="18">
        <v>0</v>
      </c>
      <c r="E115" s="18">
        <v>1</v>
      </c>
      <c r="F115" s="3">
        <v>3</v>
      </c>
      <c r="G115" s="40">
        <v>3</v>
      </c>
      <c r="H115" s="40">
        <v>3</v>
      </c>
      <c r="I115" s="3">
        <v>0</v>
      </c>
      <c r="J115" s="3">
        <v>2128.23</v>
      </c>
      <c r="K115" s="3">
        <v>10946.78</v>
      </c>
      <c r="L115" s="40">
        <v>10946.78</v>
      </c>
      <c r="M115" s="40">
        <v>10946.78</v>
      </c>
    </row>
    <row r="116" spans="1:13" s="22" customFormat="1" ht="75" x14ac:dyDescent="0.25">
      <c r="A116" s="41">
        <v>73</v>
      </c>
      <c r="B116" s="46" t="s">
        <v>331</v>
      </c>
      <c r="C116" s="44" t="s">
        <v>44</v>
      </c>
      <c r="D116" s="40">
        <v>21</v>
      </c>
      <c r="E116" s="40">
        <v>26</v>
      </c>
      <c r="F116" s="4">
        <v>33</v>
      </c>
      <c r="G116" s="40">
        <v>33</v>
      </c>
      <c r="H116" s="40">
        <v>33</v>
      </c>
      <c r="I116" s="4">
        <v>3816</v>
      </c>
      <c r="J116" s="4">
        <v>3816</v>
      </c>
      <c r="K116" s="4">
        <v>3314.27</v>
      </c>
      <c r="L116" s="40">
        <v>3314.27</v>
      </c>
      <c r="M116" s="40">
        <v>3314.27</v>
      </c>
    </row>
    <row r="117" spans="1:13" s="22" customFormat="1" ht="75" x14ac:dyDescent="0.25">
      <c r="A117" s="41">
        <v>74</v>
      </c>
      <c r="B117" s="52" t="s">
        <v>332</v>
      </c>
      <c r="C117" s="44" t="s">
        <v>44</v>
      </c>
      <c r="D117" s="18">
        <v>23</v>
      </c>
      <c r="E117" s="18">
        <v>21</v>
      </c>
      <c r="F117" s="3">
        <v>21</v>
      </c>
      <c r="G117" s="40">
        <v>21</v>
      </c>
      <c r="H117" s="40">
        <v>21</v>
      </c>
      <c r="I117" s="58">
        <v>4387.51</v>
      </c>
      <c r="J117" s="3">
        <v>4035.48</v>
      </c>
      <c r="K117" s="3">
        <v>4024.48</v>
      </c>
      <c r="L117" s="40">
        <v>4024.48</v>
      </c>
      <c r="M117" s="40">
        <v>4024.48</v>
      </c>
    </row>
    <row r="118" spans="1:13" s="22" customFormat="1" ht="60" x14ac:dyDescent="0.25">
      <c r="A118" s="41">
        <v>75</v>
      </c>
      <c r="B118" s="53" t="s">
        <v>333</v>
      </c>
      <c r="C118" s="44" t="s">
        <v>44</v>
      </c>
      <c r="D118" s="18">
        <v>24</v>
      </c>
      <c r="E118" s="18">
        <v>24</v>
      </c>
      <c r="F118" s="3">
        <v>28</v>
      </c>
      <c r="G118" s="40">
        <v>28</v>
      </c>
      <c r="H118" s="40">
        <v>28</v>
      </c>
      <c r="I118" s="3">
        <v>5130</v>
      </c>
      <c r="J118" s="3">
        <v>5130</v>
      </c>
      <c r="K118" s="3">
        <v>4734.68</v>
      </c>
      <c r="L118" s="40">
        <v>4734.68</v>
      </c>
      <c r="M118" s="40">
        <v>4734.68</v>
      </c>
    </row>
    <row r="119" spans="1:13" s="22" customFormat="1" ht="75" x14ac:dyDescent="0.25">
      <c r="A119" s="41">
        <v>76</v>
      </c>
      <c r="B119" s="53" t="s">
        <v>334</v>
      </c>
      <c r="C119" s="44" t="s">
        <v>44</v>
      </c>
      <c r="D119" s="18">
        <v>16</v>
      </c>
      <c r="E119" s="18">
        <v>16</v>
      </c>
      <c r="F119" s="3">
        <v>19</v>
      </c>
      <c r="G119" s="40">
        <v>19</v>
      </c>
      <c r="H119" s="40">
        <v>19</v>
      </c>
      <c r="I119" s="3">
        <v>3484</v>
      </c>
      <c r="J119" s="3">
        <v>3484</v>
      </c>
      <c r="K119" s="3">
        <v>3484</v>
      </c>
      <c r="L119" s="40">
        <v>3484</v>
      </c>
      <c r="M119" s="40">
        <v>3484</v>
      </c>
    </row>
    <row r="120" spans="1:13" s="22" customFormat="1" ht="60" x14ac:dyDescent="0.25">
      <c r="A120" s="41">
        <v>77</v>
      </c>
      <c r="B120" s="46" t="s">
        <v>335</v>
      </c>
      <c r="C120" s="44" t="s">
        <v>44</v>
      </c>
      <c r="D120" s="18">
        <v>20</v>
      </c>
      <c r="E120" s="18">
        <v>20</v>
      </c>
      <c r="F120" s="3">
        <v>24</v>
      </c>
      <c r="G120" s="40">
        <v>24</v>
      </c>
      <c r="H120" s="40">
        <v>24</v>
      </c>
      <c r="I120" s="3">
        <v>3192</v>
      </c>
      <c r="J120" s="3">
        <v>3192</v>
      </c>
      <c r="K120" s="3">
        <v>3192</v>
      </c>
      <c r="L120" s="40">
        <v>3192</v>
      </c>
      <c r="M120" s="40">
        <v>3192</v>
      </c>
    </row>
    <row r="121" spans="1:13" s="22" customFormat="1" ht="60" x14ac:dyDescent="0.25">
      <c r="A121" s="41">
        <v>78</v>
      </c>
      <c r="B121" s="52" t="s">
        <v>336</v>
      </c>
      <c r="C121" s="44" t="s">
        <v>44</v>
      </c>
      <c r="D121" s="18">
        <v>3</v>
      </c>
      <c r="E121" s="18">
        <v>3</v>
      </c>
      <c r="F121" s="3">
        <v>5</v>
      </c>
      <c r="G121" s="40">
        <v>3</v>
      </c>
      <c r="H121" s="40">
        <v>3</v>
      </c>
      <c r="I121" s="3">
        <v>1314</v>
      </c>
      <c r="J121" s="3">
        <v>1314</v>
      </c>
      <c r="K121" s="3">
        <v>1341</v>
      </c>
      <c r="L121" s="40">
        <v>1341</v>
      </c>
      <c r="M121" s="40">
        <v>1341</v>
      </c>
    </row>
    <row r="122" spans="1:13" s="22" customFormat="1" ht="75" x14ac:dyDescent="0.25">
      <c r="A122" s="41">
        <v>79</v>
      </c>
      <c r="B122" s="53" t="s">
        <v>337</v>
      </c>
      <c r="C122" s="44" t="s">
        <v>44</v>
      </c>
      <c r="D122" s="18">
        <v>6</v>
      </c>
      <c r="E122" s="18">
        <v>6</v>
      </c>
      <c r="F122" s="3">
        <v>7</v>
      </c>
      <c r="G122" s="40">
        <v>7</v>
      </c>
      <c r="H122" s="40">
        <v>7</v>
      </c>
      <c r="I122" s="3">
        <v>1314</v>
      </c>
      <c r="J122" s="3">
        <v>1314</v>
      </c>
      <c r="K122" s="3">
        <v>1314</v>
      </c>
      <c r="L122" s="40">
        <v>1314</v>
      </c>
      <c r="M122" s="40">
        <v>1314</v>
      </c>
    </row>
    <row r="123" spans="1:13" s="22" customFormat="1" ht="60" x14ac:dyDescent="0.25">
      <c r="A123" s="41">
        <v>80</v>
      </c>
      <c r="B123" s="59" t="s">
        <v>338</v>
      </c>
      <c r="C123" s="44" t="s">
        <v>44</v>
      </c>
      <c r="D123" s="18">
        <v>14</v>
      </c>
      <c r="E123" s="18">
        <v>14</v>
      </c>
      <c r="F123" s="3">
        <v>11</v>
      </c>
      <c r="G123" s="40">
        <v>11</v>
      </c>
      <c r="H123" s="40">
        <v>11</v>
      </c>
      <c r="I123" s="3">
        <v>2628</v>
      </c>
      <c r="J123" s="3">
        <v>2628</v>
      </c>
      <c r="K123" s="3">
        <v>2628</v>
      </c>
      <c r="L123" s="40">
        <v>2628</v>
      </c>
      <c r="M123" s="40">
        <v>2628</v>
      </c>
    </row>
    <row r="124" spans="1:13" s="22" customFormat="1" ht="60" x14ac:dyDescent="0.25">
      <c r="A124" s="41">
        <v>81</v>
      </c>
      <c r="B124" s="46" t="s">
        <v>339</v>
      </c>
      <c r="C124" s="44" t="s">
        <v>44</v>
      </c>
      <c r="D124" s="18">
        <v>12</v>
      </c>
      <c r="E124" s="18">
        <v>12</v>
      </c>
      <c r="F124" s="3">
        <v>12</v>
      </c>
      <c r="G124" s="40">
        <v>12</v>
      </c>
      <c r="H124" s="40">
        <v>12</v>
      </c>
      <c r="I124" s="3">
        <v>1126</v>
      </c>
      <c r="J124" s="3">
        <v>1126</v>
      </c>
      <c r="K124" s="3">
        <v>1127</v>
      </c>
      <c r="L124" s="40">
        <v>1127</v>
      </c>
      <c r="M124" s="40">
        <v>1127</v>
      </c>
    </row>
    <row r="125" spans="1:13" s="22" customFormat="1" ht="60" x14ac:dyDescent="0.25">
      <c r="A125" s="41">
        <v>82</v>
      </c>
      <c r="B125" s="42" t="s">
        <v>340</v>
      </c>
      <c r="C125" s="44" t="s">
        <v>44</v>
      </c>
      <c r="D125" s="18">
        <v>0</v>
      </c>
      <c r="E125" s="18">
        <v>8</v>
      </c>
      <c r="F125" s="3">
        <v>8</v>
      </c>
      <c r="G125" s="40">
        <v>8</v>
      </c>
      <c r="H125" s="40">
        <v>8</v>
      </c>
      <c r="I125" s="3">
        <v>0</v>
      </c>
      <c r="J125" s="3">
        <v>1502</v>
      </c>
      <c r="K125" s="3">
        <v>1800.68</v>
      </c>
      <c r="L125" s="40">
        <v>1800.68</v>
      </c>
      <c r="M125" s="40">
        <v>1800.68</v>
      </c>
    </row>
    <row r="126" spans="1:13" s="22" customFormat="1" ht="60" x14ac:dyDescent="0.25">
      <c r="A126" s="41">
        <v>83</v>
      </c>
      <c r="B126" s="42" t="s">
        <v>341</v>
      </c>
      <c r="C126" s="44" t="s">
        <v>44</v>
      </c>
      <c r="D126" s="18">
        <v>0</v>
      </c>
      <c r="E126" s="18">
        <v>4</v>
      </c>
      <c r="F126" s="3">
        <v>4</v>
      </c>
      <c r="G126" s="40">
        <v>4</v>
      </c>
      <c r="H126" s="40">
        <v>4</v>
      </c>
      <c r="I126" s="3">
        <v>0</v>
      </c>
      <c r="J126" s="3">
        <v>1183.67</v>
      </c>
      <c r="K126" s="3">
        <v>1183.67</v>
      </c>
      <c r="L126" s="40">
        <v>1183.67</v>
      </c>
      <c r="M126" s="40">
        <v>1183.67</v>
      </c>
    </row>
    <row r="127" spans="1:13" s="22" customFormat="1" ht="60" x14ac:dyDescent="0.25">
      <c r="A127" s="41">
        <v>84</v>
      </c>
      <c r="B127" s="52" t="s">
        <v>342</v>
      </c>
      <c r="C127" s="44" t="s">
        <v>44</v>
      </c>
      <c r="D127" s="18">
        <v>8</v>
      </c>
      <c r="E127" s="18">
        <v>8</v>
      </c>
      <c r="F127" s="3">
        <v>8</v>
      </c>
      <c r="G127" s="40">
        <v>8</v>
      </c>
      <c r="H127" s="40">
        <v>8</v>
      </c>
      <c r="I127" s="3">
        <v>1502</v>
      </c>
      <c r="J127" s="3">
        <v>1502</v>
      </c>
      <c r="K127" s="3">
        <v>1893.87</v>
      </c>
      <c r="L127" s="40">
        <v>1983.87</v>
      </c>
      <c r="M127" s="40">
        <v>1983.87</v>
      </c>
    </row>
    <row r="128" spans="1:13" s="22" customFormat="1" ht="75" x14ac:dyDescent="0.25">
      <c r="A128" s="41">
        <v>85</v>
      </c>
      <c r="B128" s="53" t="s">
        <v>343</v>
      </c>
      <c r="C128" s="44" t="s">
        <v>44</v>
      </c>
      <c r="D128" s="18">
        <v>68</v>
      </c>
      <c r="E128" s="18">
        <v>68</v>
      </c>
      <c r="F128" s="3">
        <v>66</v>
      </c>
      <c r="G128" s="40">
        <v>68</v>
      </c>
      <c r="H128" s="40">
        <v>68</v>
      </c>
      <c r="I128" s="3">
        <v>11829</v>
      </c>
      <c r="J128" s="3">
        <v>11829</v>
      </c>
      <c r="K128" s="3">
        <v>10914.24</v>
      </c>
      <c r="L128" s="40">
        <v>10914.24</v>
      </c>
      <c r="M128" s="40">
        <v>10914.24</v>
      </c>
    </row>
    <row r="129" spans="1:13" s="22" customFormat="1" ht="75" x14ac:dyDescent="0.25">
      <c r="A129" s="41">
        <v>86</v>
      </c>
      <c r="B129" s="59" t="s">
        <v>344</v>
      </c>
      <c r="C129" s="44" t="s">
        <v>44</v>
      </c>
      <c r="D129" s="18">
        <v>12</v>
      </c>
      <c r="E129" s="18">
        <v>12</v>
      </c>
      <c r="F129" s="3">
        <v>12</v>
      </c>
      <c r="G129" s="40">
        <v>22</v>
      </c>
      <c r="H129" s="40">
        <v>22</v>
      </c>
      <c r="I129" s="3">
        <v>3379</v>
      </c>
      <c r="J129" s="3">
        <v>3379</v>
      </c>
      <c r="K129" s="3">
        <v>4261.21</v>
      </c>
      <c r="L129" s="40">
        <v>4261.21</v>
      </c>
      <c r="M129" s="40">
        <v>4261.21</v>
      </c>
    </row>
    <row r="130" spans="1:13" s="22" customFormat="1" ht="75" x14ac:dyDescent="0.25">
      <c r="A130" s="41">
        <v>87</v>
      </c>
      <c r="B130" s="46" t="s">
        <v>345</v>
      </c>
      <c r="C130" s="44" t="s">
        <v>44</v>
      </c>
      <c r="D130" s="18">
        <v>11</v>
      </c>
      <c r="E130" s="18">
        <v>11</v>
      </c>
      <c r="F130" s="3">
        <v>11</v>
      </c>
      <c r="G130" s="40">
        <v>11</v>
      </c>
      <c r="H130" s="40">
        <v>11</v>
      </c>
      <c r="I130" s="3">
        <v>2440</v>
      </c>
      <c r="J130" s="3">
        <v>2440</v>
      </c>
      <c r="K130" s="3">
        <v>2840.81</v>
      </c>
      <c r="L130" s="40">
        <v>2840.81</v>
      </c>
      <c r="M130" s="40">
        <v>2840.81</v>
      </c>
    </row>
    <row r="131" spans="1:13" s="22" customFormat="1" ht="75" x14ac:dyDescent="0.25">
      <c r="A131" s="41">
        <v>88</v>
      </c>
      <c r="B131" s="52" t="s">
        <v>346</v>
      </c>
      <c r="C131" s="44" t="s">
        <v>44</v>
      </c>
      <c r="D131" s="18">
        <v>26</v>
      </c>
      <c r="E131" s="18">
        <v>23</v>
      </c>
      <c r="F131" s="3">
        <v>22</v>
      </c>
      <c r="G131" s="40">
        <v>22</v>
      </c>
      <c r="H131" s="40">
        <v>22</v>
      </c>
      <c r="I131" s="3">
        <v>5820</v>
      </c>
      <c r="J131" s="3">
        <v>4702.42</v>
      </c>
      <c r="K131" s="3">
        <v>4473.47</v>
      </c>
      <c r="L131" s="40">
        <v>4473.47</v>
      </c>
      <c r="M131" s="40">
        <v>4473.47</v>
      </c>
    </row>
    <row r="132" spans="1:13" s="22" customFormat="1" ht="75" x14ac:dyDescent="0.25">
      <c r="A132" s="41">
        <v>89</v>
      </c>
      <c r="B132" s="53" t="s">
        <v>347</v>
      </c>
      <c r="C132" s="44" t="s">
        <v>44</v>
      </c>
      <c r="D132" s="18">
        <v>4</v>
      </c>
      <c r="E132" s="18">
        <v>4</v>
      </c>
      <c r="F132" s="3">
        <v>4</v>
      </c>
      <c r="G132" s="40">
        <v>4</v>
      </c>
      <c r="H132" s="40">
        <v>4</v>
      </c>
      <c r="I132" s="3">
        <v>375</v>
      </c>
      <c r="J132" s="3">
        <v>107.76</v>
      </c>
      <c r="K132" s="3">
        <v>107.76</v>
      </c>
      <c r="L132" s="40">
        <v>107.76</v>
      </c>
      <c r="M132" s="40">
        <v>107.76</v>
      </c>
    </row>
    <row r="133" spans="1:13" s="22" customFormat="1" ht="45" x14ac:dyDescent="0.25">
      <c r="A133" s="41">
        <v>90</v>
      </c>
      <c r="B133" s="53" t="s">
        <v>348</v>
      </c>
      <c r="C133" s="44" t="s">
        <v>283</v>
      </c>
      <c r="D133" s="18">
        <v>3730</v>
      </c>
      <c r="E133" s="18">
        <v>1072</v>
      </c>
      <c r="F133" s="3">
        <v>1415</v>
      </c>
      <c r="G133" s="40">
        <v>1415</v>
      </c>
      <c r="H133" s="40">
        <v>1415</v>
      </c>
      <c r="I133" s="3">
        <v>1815</v>
      </c>
      <c r="J133" s="3">
        <v>1815</v>
      </c>
      <c r="K133" s="3">
        <v>1840.51</v>
      </c>
      <c r="L133" s="40">
        <v>1840.51</v>
      </c>
      <c r="M133" s="40">
        <v>1840.51</v>
      </c>
    </row>
    <row r="134" spans="1:13" s="22" customFormat="1" ht="45" x14ac:dyDescent="0.25">
      <c r="A134" s="41">
        <v>91</v>
      </c>
      <c r="B134" s="53" t="s">
        <v>349</v>
      </c>
      <c r="C134" s="44" t="s">
        <v>283</v>
      </c>
      <c r="D134" s="18">
        <v>1280</v>
      </c>
      <c r="E134" s="18">
        <v>832</v>
      </c>
      <c r="F134" s="3">
        <v>1825</v>
      </c>
      <c r="G134" s="40">
        <v>1825</v>
      </c>
      <c r="H134" s="40">
        <v>1825</v>
      </c>
      <c r="I134" s="3">
        <v>129.87</v>
      </c>
      <c r="J134" s="3">
        <v>129.88999999999999</v>
      </c>
      <c r="K134" s="3">
        <v>788.79</v>
      </c>
      <c r="L134" s="40">
        <v>788.79</v>
      </c>
      <c r="M134" s="40">
        <v>788.79</v>
      </c>
    </row>
    <row r="135" spans="1:13" s="22" customFormat="1" x14ac:dyDescent="0.25">
      <c r="A135" s="41">
        <v>92</v>
      </c>
      <c r="B135" s="53" t="s">
        <v>350</v>
      </c>
      <c r="C135" s="44" t="s">
        <v>44</v>
      </c>
      <c r="D135" s="18">
        <v>707</v>
      </c>
      <c r="E135" s="18">
        <v>0</v>
      </c>
      <c r="F135" s="18">
        <v>0</v>
      </c>
      <c r="G135" s="18">
        <v>0</v>
      </c>
      <c r="H135" s="18">
        <v>0</v>
      </c>
      <c r="I135" s="3">
        <v>10568.61</v>
      </c>
      <c r="J135" s="3">
        <v>0</v>
      </c>
      <c r="K135" s="3">
        <v>0</v>
      </c>
      <c r="L135" s="3">
        <v>0</v>
      </c>
      <c r="M135" s="3">
        <v>0</v>
      </c>
    </row>
    <row r="136" spans="1:13" s="22" customFormat="1" x14ac:dyDescent="0.25">
      <c r="A136" s="41">
        <v>93</v>
      </c>
      <c r="B136" s="53" t="s">
        <v>75</v>
      </c>
      <c r="C136" s="44" t="s">
        <v>33</v>
      </c>
      <c r="D136" s="18">
        <v>3</v>
      </c>
      <c r="E136" s="18">
        <v>0</v>
      </c>
      <c r="F136" s="18">
        <v>0</v>
      </c>
      <c r="G136" s="18">
        <v>0</v>
      </c>
      <c r="H136" s="18">
        <v>0</v>
      </c>
      <c r="I136" s="3">
        <v>1188.7</v>
      </c>
      <c r="J136" s="3">
        <v>0</v>
      </c>
      <c r="K136" s="3">
        <v>0</v>
      </c>
      <c r="L136" s="3">
        <v>0</v>
      </c>
      <c r="M136" s="3">
        <v>0</v>
      </c>
    </row>
    <row r="137" spans="1:13" s="22" customFormat="1" ht="90" x14ac:dyDescent="0.25">
      <c r="A137" s="41">
        <v>94</v>
      </c>
      <c r="B137" s="53" t="s">
        <v>351</v>
      </c>
      <c r="C137" s="44" t="s">
        <v>33</v>
      </c>
      <c r="D137" s="18">
        <v>3</v>
      </c>
      <c r="E137" s="18">
        <v>0</v>
      </c>
      <c r="F137" s="18">
        <v>0</v>
      </c>
      <c r="G137" s="18">
        <v>0</v>
      </c>
      <c r="H137" s="18">
        <v>0</v>
      </c>
      <c r="I137" s="3">
        <v>792.46</v>
      </c>
      <c r="J137" s="3">
        <v>0</v>
      </c>
      <c r="K137" s="3">
        <v>0</v>
      </c>
      <c r="L137" s="3">
        <v>0</v>
      </c>
      <c r="M137" s="3">
        <v>0</v>
      </c>
    </row>
    <row r="138" spans="1:13" s="22" customFormat="1" ht="90" x14ac:dyDescent="0.25">
      <c r="A138" s="41">
        <v>95</v>
      </c>
      <c r="B138" s="46" t="s">
        <v>352</v>
      </c>
      <c r="C138" s="44" t="s">
        <v>33</v>
      </c>
      <c r="D138" s="18">
        <v>1</v>
      </c>
      <c r="E138" s="18">
        <v>0</v>
      </c>
      <c r="F138" s="18">
        <v>0</v>
      </c>
      <c r="G138" s="18">
        <v>0</v>
      </c>
      <c r="H138" s="18">
        <v>0</v>
      </c>
      <c r="I138" s="3">
        <v>792.46</v>
      </c>
      <c r="J138" s="3">
        <v>0</v>
      </c>
      <c r="K138" s="3">
        <v>0</v>
      </c>
      <c r="L138" s="3">
        <v>0</v>
      </c>
      <c r="M138" s="3">
        <v>0</v>
      </c>
    </row>
    <row r="139" spans="1:13" s="22" customFormat="1" ht="90" x14ac:dyDescent="0.25">
      <c r="A139" s="41">
        <v>96</v>
      </c>
      <c r="B139" s="53" t="s">
        <v>353</v>
      </c>
      <c r="C139" s="44" t="s">
        <v>33</v>
      </c>
      <c r="D139" s="18">
        <v>10</v>
      </c>
      <c r="E139" s="18">
        <v>0</v>
      </c>
      <c r="F139" s="18">
        <v>0</v>
      </c>
      <c r="G139" s="18">
        <v>0</v>
      </c>
      <c r="H139" s="18">
        <v>0</v>
      </c>
      <c r="I139" s="3">
        <v>792.46</v>
      </c>
      <c r="J139" s="3">
        <v>0</v>
      </c>
      <c r="K139" s="3">
        <v>0</v>
      </c>
      <c r="L139" s="3">
        <v>0</v>
      </c>
      <c r="M139" s="3">
        <v>0</v>
      </c>
    </row>
    <row r="140" spans="1:13" s="22" customFormat="1" ht="90" x14ac:dyDescent="0.25">
      <c r="A140" s="41">
        <v>97</v>
      </c>
      <c r="B140" s="53" t="s">
        <v>354</v>
      </c>
      <c r="C140" s="44" t="s">
        <v>33</v>
      </c>
      <c r="D140" s="18">
        <v>10</v>
      </c>
      <c r="E140" s="18">
        <v>0</v>
      </c>
      <c r="F140" s="18">
        <v>0</v>
      </c>
      <c r="G140" s="18">
        <v>0</v>
      </c>
      <c r="H140" s="18">
        <v>0</v>
      </c>
      <c r="I140" s="3">
        <v>1188.7</v>
      </c>
      <c r="J140" s="3">
        <v>0</v>
      </c>
      <c r="K140" s="3">
        <v>0</v>
      </c>
      <c r="L140" s="3">
        <v>0</v>
      </c>
      <c r="M140" s="3">
        <v>0</v>
      </c>
    </row>
    <row r="141" spans="1:13" s="22" customFormat="1" ht="75" x14ac:dyDescent="0.25">
      <c r="A141" s="41">
        <v>98</v>
      </c>
      <c r="B141" s="53" t="s">
        <v>355</v>
      </c>
      <c r="C141" s="44" t="s">
        <v>33</v>
      </c>
      <c r="D141" s="18">
        <v>2</v>
      </c>
      <c r="E141" s="18">
        <v>0</v>
      </c>
      <c r="F141" s="18">
        <v>0</v>
      </c>
      <c r="G141" s="18">
        <v>0</v>
      </c>
      <c r="H141" s="18">
        <v>0</v>
      </c>
      <c r="I141" s="3">
        <v>1188.7</v>
      </c>
      <c r="J141" s="3">
        <v>0</v>
      </c>
      <c r="K141" s="3">
        <v>0</v>
      </c>
      <c r="L141" s="3">
        <v>0</v>
      </c>
      <c r="M141" s="3">
        <v>0</v>
      </c>
    </row>
    <row r="142" spans="1:13" s="22" customFormat="1" x14ac:dyDescent="0.25">
      <c r="A142" s="41">
        <v>99</v>
      </c>
      <c r="B142" s="53" t="s">
        <v>356</v>
      </c>
      <c r="C142" s="44" t="s">
        <v>33</v>
      </c>
      <c r="D142" s="18">
        <v>50</v>
      </c>
      <c r="E142" s="18">
        <v>0</v>
      </c>
      <c r="F142" s="18">
        <v>0</v>
      </c>
      <c r="G142" s="18">
        <v>0</v>
      </c>
      <c r="H142" s="18">
        <v>0</v>
      </c>
      <c r="I142" s="3">
        <v>1188.69</v>
      </c>
      <c r="J142" s="3">
        <v>0</v>
      </c>
      <c r="K142" s="3">
        <v>0</v>
      </c>
      <c r="L142" s="3">
        <v>0</v>
      </c>
      <c r="M142" s="3">
        <v>0</v>
      </c>
    </row>
    <row r="143" spans="1:13" s="22" customFormat="1" ht="45" x14ac:dyDescent="0.25">
      <c r="A143" s="41">
        <v>100</v>
      </c>
      <c r="B143" s="53" t="s">
        <v>357</v>
      </c>
      <c r="C143" s="44" t="s">
        <v>33</v>
      </c>
      <c r="D143" s="18">
        <v>4404</v>
      </c>
      <c r="E143" s="18">
        <v>0</v>
      </c>
      <c r="F143" s="18">
        <v>0</v>
      </c>
      <c r="G143" s="18">
        <v>0</v>
      </c>
      <c r="H143" s="18">
        <v>0</v>
      </c>
      <c r="I143" s="3">
        <v>1783.77</v>
      </c>
      <c r="J143" s="3">
        <v>0</v>
      </c>
      <c r="K143" s="3">
        <v>0</v>
      </c>
      <c r="L143" s="3">
        <v>0</v>
      </c>
      <c r="M143" s="3">
        <v>0</v>
      </c>
    </row>
    <row r="144" spans="1:13" s="22" customFormat="1" ht="45" x14ac:dyDescent="0.25">
      <c r="A144" s="41">
        <v>101</v>
      </c>
      <c r="B144" s="53" t="s">
        <v>358</v>
      </c>
      <c r="C144" s="44" t="s">
        <v>33</v>
      </c>
      <c r="D144" s="18">
        <v>154406</v>
      </c>
      <c r="E144" s="18">
        <v>0</v>
      </c>
      <c r="F144" s="18">
        <v>0</v>
      </c>
      <c r="G144" s="18">
        <v>0</v>
      </c>
      <c r="H144" s="18">
        <v>0</v>
      </c>
      <c r="I144" s="3">
        <v>1325.48</v>
      </c>
      <c r="J144" s="3">
        <v>0</v>
      </c>
      <c r="K144" s="3">
        <v>0</v>
      </c>
      <c r="L144" s="3">
        <v>0</v>
      </c>
      <c r="M144" s="3">
        <v>0</v>
      </c>
    </row>
    <row r="145" spans="1:13" s="22" customFormat="1" ht="45" x14ac:dyDescent="0.25">
      <c r="A145" s="41">
        <v>102</v>
      </c>
      <c r="B145" s="53" t="s">
        <v>359</v>
      </c>
      <c r="C145" s="44" t="s">
        <v>33</v>
      </c>
      <c r="D145" s="18">
        <v>10027</v>
      </c>
      <c r="E145" s="18">
        <v>0</v>
      </c>
      <c r="F145" s="18">
        <v>0</v>
      </c>
      <c r="G145" s="18">
        <v>0</v>
      </c>
      <c r="H145" s="18">
        <v>0</v>
      </c>
      <c r="I145" s="3">
        <v>1915.45</v>
      </c>
      <c r="J145" s="3">
        <v>0</v>
      </c>
      <c r="K145" s="3">
        <v>0</v>
      </c>
      <c r="L145" s="3">
        <v>0</v>
      </c>
      <c r="M145" s="3">
        <v>0</v>
      </c>
    </row>
    <row r="146" spans="1:13" s="22" customFormat="1" ht="30" x14ac:dyDescent="0.25">
      <c r="A146" s="41">
        <v>103</v>
      </c>
      <c r="B146" s="53" t="s">
        <v>360</v>
      </c>
      <c r="C146" s="44" t="s">
        <v>33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3">
        <v>1560.44</v>
      </c>
      <c r="J146" s="3">
        <v>0</v>
      </c>
      <c r="K146" s="3">
        <v>0</v>
      </c>
      <c r="L146" s="3">
        <v>0</v>
      </c>
      <c r="M146" s="3">
        <v>0</v>
      </c>
    </row>
    <row r="147" spans="1:13" s="22" customFormat="1" ht="45" x14ac:dyDescent="0.25">
      <c r="A147" s="41">
        <v>104</v>
      </c>
      <c r="B147" s="53" t="s">
        <v>361</v>
      </c>
      <c r="C147" s="44" t="s">
        <v>33</v>
      </c>
      <c r="D147" s="18">
        <v>4350</v>
      </c>
      <c r="E147" s="18">
        <v>0</v>
      </c>
      <c r="F147" s="18">
        <v>0</v>
      </c>
      <c r="G147" s="18">
        <v>0</v>
      </c>
      <c r="H147" s="18">
        <v>0</v>
      </c>
      <c r="I147" s="3">
        <v>835.58</v>
      </c>
      <c r="J147" s="3">
        <v>0</v>
      </c>
      <c r="K147" s="3">
        <v>0</v>
      </c>
      <c r="L147" s="3">
        <v>0</v>
      </c>
      <c r="M147" s="3">
        <v>0</v>
      </c>
    </row>
    <row r="148" spans="1:13" s="22" customFormat="1" ht="47.25" customHeight="1" x14ac:dyDescent="0.25">
      <c r="A148" s="41">
        <v>105</v>
      </c>
      <c r="B148" s="53" t="s">
        <v>361</v>
      </c>
      <c r="C148" s="44" t="s">
        <v>33</v>
      </c>
      <c r="D148" s="18">
        <v>367</v>
      </c>
      <c r="E148" s="18">
        <v>0</v>
      </c>
      <c r="F148" s="18">
        <v>0</v>
      </c>
      <c r="G148" s="18">
        <v>0</v>
      </c>
      <c r="H148" s="18">
        <v>0</v>
      </c>
      <c r="I148" s="3">
        <v>920.59</v>
      </c>
      <c r="J148" s="3">
        <v>0</v>
      </c>
      <c r="K148" s="3">
        <v>0</v>
      </c>
      <c r="L148" s="3">
        <v>0</v>
      </c>
      <c r="M148" s="3">
        <v>0</v>
      </c>
    </row>
    <row r="149" spans="1:13" s="22" customFormat="1" ht="15.75" customHeight="1" x14ac:dyDescent="0.25">
      <c r="A149" s="26"/>
      <c r="B149" s="9" t="s">
        <v>23</v>
      </c>
      <c r="C149" s="10"/>
      <c r="D149" s="11"/>
      <c r="E149" s="11"/>
      <c r="F149" s="11"/>
      <c r="G149" s="11"/>
      <c r="H149" s="11"/>
      <c r="I149" s="11">
        <v>615009.26999999955</v>
      </c>
      <c r="J149" s="11">
        <v>617125.51219712524</v>
      </c>
      <c r="K149" s="11">
        <v>652537.02000000014</v>
      </c>
      <c r="L149" s="11">
        <v>640872.01000000013</v>
      </c>
      <c r="M149" s="11">
        <v>640872.01000000013</v>
      </c>
    </row>
    <row r="150" spans="1:13" s="22" customFormat="1" ht="15.75" customHeight="1" x14ac:dyDescent="0.25">
      <c r="A150" s="65" t="s">
        <v>98</v>
      </c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</row>
    <row r="151" spans="1:13" s="22" customFormat="1" ht="30" x14ac:dyDescent="0.25">
      <c r="A151" s="6">
        <v>1</v>
      </c>
      <c r="B151" s="13" t="s">
        <v>51</v>
      </c>
      <c r="C151" s="8" t="s">
        <v>52</v>
      </c>
      <c r="D151" s="40">
        <v>619972</v>
      </c>
      <c r="E151" s="40">
        <v>643463</v>
      </c>
      <c r="F151" s="40">
        <v>652931</v>
      </c>
      <c r="G151" s="40">
        <v>652931</v>
      </c>
      <c r="H151" s="40">
        <v>652931</v>
      </c>
      <c r="I151" s="40">
        <v>274756.647</v>
      </c>
      <c r="J151" s="35">
        <v>296639.08899999998</v>
      </c>
      <c r="K151" s="35">
        <v>306601.24699999997</v>
      </c>
      <c r="L151" s="35">
        <v>306601.24699999997</v>
      </c>
      <c r="M151" s="35">
        <v>306601.24699999997</v>
      </c>
    </row>
    <row r="152" spans="1:13" s="22" customFormat="1" x14ac:dyDescent="0.25">
      <c r="A152" s="72">
        <v>2</v>
      </c>
      <c r="B152" s="73" t="s">
        <v>53</v>
      </c>
      <c r="C152" s="8" t="s">
        <v>54</v>
      </c>
      <c r="D152" s="40">
        <v>1908</v>
      </c>
      <c r="E152" s="40">
        <v>1898</v>
      </c>
      <c r="F152" s="40">
        <v>1898</v>
      </c>
      <c r="G152" s="40">
        <v>1898</v>
      </c>
      <c r="H152" s="40">
        <v>1898</v>
      </c>
      <c r="I152" s="40">
        <v>23277.606</v>
      </c>
      <c r="J152" s="60">
        <v>21070.556</v>
      </c>
      <c r="K152" s="35">
        <v>21778.255000000001</v>
      </c>
      <c r="L152" s="35">
        <v>21778.255000000001</v>
      </c>
      <c r="M152" s="35">
        <v>21778.255000000001</v>
      </c>
    </row>
    <row r="153" spans="1:13" s="22" customFormat="1" ht="30" x14ac:dyDescent="0.25">
      <c r="A153" s="72"/>
      <c r="B153" s="73"/>
      <c r="C153" s="8" t="s">
        <v>55</v>
      </c>
      <c r="D153" s="40">
        <v>8163</v>
      </c>
      <c r="E153" s="40">
        <v>7467</v>
      </c>
      <c r="F153" s="40">
        <v>7467</v>
      </c>
      <c r="G153" s="40">
        <v>7467</v>
      </c>
      <c r="H153" s="40">
        <v>7467</v>
      </c>
      <c r="I153" s="40">
        <v>788397.53</v>
      </c>
      <c r="J153" s="35">
        <v>710962.82</v>
      </c>
      <c r="K153" s="35">
        <v>734843.02099999995</v>
      </c>
      <c r="L153" s="35">
        <v>734843.02099999995</v>
      </c>
      <c r="M153" s="35">
        <v>734843.02099999995</v>
      </c>
    </row>
    <row r="154" spans="1:13" s="22" customFormat="1" ht="30" x14ac:dyDescent="0.25">
      <c r="A154" s="6">
        <v>3</v>
      </c>
      <c r="B154" s="13" t="s">
        <v>56</v>
      </c>
      <c r="C154" s="8" t="s">
        <v>57</v>
      </c>
      <c r="D154" s="40">
        <v>65418</v>
      </c>
      <c r="E154" s="40">
        <v>66248</v>
      </c>
      <c r="F154" s="40">
        <v>66248</v>
      </c>
      <c r="G154" s="40">
        <v>66248</v>
      </c>
      <c r="H154" s="40">
        <v>66248</v>
      </c>
      <c r="I154" s="40">
        <v>123722.95600000001</v>
      </c>
      <c r="J154" s="40">
        <v>62127.586519999997</v>
      </c>
      <c r="K154" s="40">
        <v>65274.124000000003</v>
      </c>
      <c r="L154" s="40">
        <v>65274.124000000003</v>
      </c>
      <c r="M154" s="40">
        <v>65274.124000000003</v>
      </c>
    </row>
    <row r="155" spans="1:13" s="22" customFormat="1" x14ac:dyDescent="0.25">
      <c r="A155" s="6">
        <v>4</v>
      </c>
      <c r="B155" s="13" t="s">
        <v>58</v>
      </c>
      <c r="C155" s="8" t="s">
        <v>59</v>
      </c>
      <c r="D155" s="40">
        <v>37252</v>
      </c>
      <c r="E155" s="40">
        <v>40650</v>
      </c>
      <c r="F155" s="40">
        <v>40650</v>
      </c>
      <c r="G155" s="40">
        <v>40650</v>
      </c>
      <c r="H155" s="40">
        <v>40650</v>
      </c>
      <c r="I155" s="40">
        <v>24105.795999999998</v>
      </c>
      <c r="J155" s="40">
        <v>25528.2</v>
      </c>
      <c r="K155" s="40">
        <v>25528.2</v>
      </c>
      <c r="L155" s="40">
        <v>25528.2</v>
      </c>
      <c r="M155" s="40">
        <v>25528.2</v>
      </c>
    </row>
    <row r="156" spans="1:13" s="22" customFormat="1" ht="45" x14ac:dyDescent="0.25">
      <c r="A156" s="6">
        <v>5</v>
      </c>
      <c r="B156" s="13" t="s">
        <v>60</v>
      </c>
      <c r="C156" s="8" t="s">
        <v>264</v>
      </c>
      <c r="D156" s="40">
        <v>1</v>
      </c>
      <c r="E156" s="40">
        <v>1</v>
      </c>
      <c r="F156" s="40">
        <v>1</v>
      </c>
      <c r="G156" s="40">
        <v>1</v>
      </c>
      <c r="H156" s="40">
        <v>1</v>
      </c>
      <c r="I156" s="40">
        <v>13763.468000000001</v>
      </c>
      <c r="J156" s="40">
        <v>13228.135</v>
      </c>
      <c r="K156" s="40">
        <v>13228.135</v>
      </c>
      <c r="L156" s="40">
        <v>13228.135</v>
      </c>
      <c r="M156" s="40">
        <v>13228.135</v>
      </c>
    </row>
    <row r="157" spans="1:13" s="22" customFormat="1" ht="120" x14ac:dyDescent="0.25">
      <c r="A157" s="6">
        <v>6</v>
      </c>
      <c r="B157" s="13" t="s">
        <v>247</v>
      </c>
      <c r="C157" s="8" t="s">
        <v>61</v>
      </c>
      <c r="D157" s="40">
        <v>28811</v>
      </c>
      <c r="E157" s="40">
        <v>40366</v>
      </c>
      <c r="F157" s="40">
        <v>40366</v>
      </c>
      <c r="G157" s="40">
        <v>40366</v>
      </c>
      <c r="H157" s="40">
        <v>40366</v>
      </c>
      <c r="I157" s="40">
        <v>15462.68</v>
      </c>
      <c r="J157" s="40">
        <v>33152.980000000003</v>
      </c>
      <c r="K157" s="40">
        <v>33152.980000000003</v>
      </c>
      <c r="L157" s="40">
        <v>33152.980000000003</v>
      </c>
      <c r="M157" s="40">
        <v>33152.980000000003</v>
      </c>
    </row>
    <row r="158" spans="1:13" s="22" customFormat="1" ht="30" x14ac:dyDescent="0.25">
      <c r="A158" s="6">
        <v>7</v>
      </c>
      <c r="B158" s="13" t="s">
        <v>62</v>
      </c>
      <c r="C158" s="8" t="s">
        <v>63</v>
      </c>
      <c r="D158" s="40">
        <v>22114</v>
      </c>
      <c r="E158" s="40">
        <v>22000</v>
      </c>
      <c r="F158" s="40">
        <v>22000</v>
      </c>
      <c r="G158" s="40">
        <v>22000</v>
      </c>
      <c r="H158" s="40">
        <v>22000</v>
      </c>
      <c r="I158" s="40">
        <v>13765.823</v>
      </c>
      <c r="J158" s="40">
        <v>12790.726000000001</v>
      </c>
      <c r="K158" s="40">
        <v>13790.726000000001</v>
      </c>
      <c r="L158" s="40">
        <v>13790.726000000001</v>
      </c>
      <c r="M158" s="40">
        <v>13790.726000000001</v>
      </c>
    </row>
    <row r="159" spans="1:13" s="22" customFormat="1" ht="90" x14ac:dyDescent="0.25">
      <c r="A159" s="6">
        <v>8</v>
      </c>
      <c r="B159" s="13" t="s">
        <v>64</v>
      </c>
      <c r="C159" s="8" t="s">
        <v>65</v>
      </c>
      <c r="D159" s="40">
        <v>32</v>
      </c>
      <c r="E159" s="40">
        <v>32</v>
      </c>
      <c r="F159" s="40">
        <v>32</v>
      </c>
      <c r="G159" s="40">
        <v>32</v>
      </c>
      <c r="H159" s="40">
        <v>32</v>
      </c>
      <c r="I159" s="40">
        <v>1500</v>
      </c>
      <c r="J159" s="40">
        <v>1500</v>
      </c>
      <c r="K159" s="40">
        <v>1557</v>
      </c>
      <c r="L159" s="40">
        <v>1557</v>
      </c>
      <c r="M159" s="40">
        <v>1557</v>
      </c>
    </row>
    <row r="160" spans="1:13" s="22" customFormat="1" ht="30" x14ac:dyDescent="0.25">
      <c r="A160" s="6">
        <v>9</v>
      </c>
      <c r="B160" s="13" t="s">
        <v>66</v>
      </c>
      <c r="C160" s="8" t="s">
        <v>67</v>
      </c>
      <c r="D160" s="40">
        <v>2744</v>
      </c>
      <c r="E160" s="40">
        <v>2550</v>
      </c>
      <c r="F160" s="40">
        <v>2550</v>
      </c>
      <c r="G160" s="40">
        <v>2550</v>
      </c>
      <c r="H160" s="40">
        <v>2550</v>
      </c>
      <c r="I160" s="40">
        <v>7880.3580000000002</v>
      </c>
      <c r="J160" s="40">
        <v>7455.2</v>
      </c>
      <c r="K160" s="40">
        <v>7455.2</v>
      </c>
      <c r="L160" s="40">
        <v>7455.2</v>
      </c>
      <c r="M160" s="40">
        <v>7455.2</v>
      </c>
    </row>
    <row r="161" spans="1:13" s="22" customFormat="1" ht="30" x14ac:dyDescent="0.25">
      <c r="A161" s="6">
        <v>10</v>
      </c>
      <c r="B161" s="13" t="s">
        <v>68</v>
      </c>
      <c r="C161" s="8" t="s">
        <v>69</v>
      </c>
      <c r="D161" s="40">
        <v>873</v>
      </c>
      <c r="E161" s="40">
        <v>0</v>
      </c>
      <c r="F161" s="40">
        <v>0</v>
      </c>
      <c r="G161" s="40">
        <v>0</v>
      </c>
      <c r="H161" s="40">
        <v>0</v>
      </c>
      <c r="I161" s="40">
        <v>8171.6310000000003</v>
      </c>
      <c r="J161" s="40">
        <v>0</v>
      </c>
      <c r="K161" s="40">
        <v>0</v>
      </c>
      <c r="L161" s="40">
        <v>0</v>
      </c>
      <c r="M161" s="40">
        <v>0</v>
      </c>
    </row>
    <row r="162" spans="1:13" s="22" customFormat="1" ht="45" x14ac:dyDescent="0.25">
      <c r="A162" s="6">
        <v>11</v>
      </c>
      <c r="B162" s="13" t="s">
        <v>70</v>
      </c>
      <c r="C162" s="8" t="s">
        <v>65</v>
      </c>
      <c r="D162" s="40">
        <v>1</v>
      </c>
      <c r="E162" s="40">
        <v>1</v>
      </c>
      <c r="F162" s="40">
        <v>1</v>
      </c>
      <c r="G162" s="40">
        <v>1</v>
      </c>
      <c r="H162" s="40">
        <v>1</v>
      </c>
      <c r="I162" s="40">
        <v>22394.406999999999</v>
      </c>
      <c r="J162" s="40">
        <v>23042.207999999999</v>
      </c>
      <c r="K162" s="40">
        <v>23216.326000000001</v>
      </c>
      <c r="L162" s="40">
        <v>23216.326000000001</v>
      </c>
      <c r="M162" s="40">
        <v>23216.326000000001</v>
      </c>
    </row>
    <row r="163" spans="1:13" s="22" customFormat="1" ht="45" x14ac:dyDescent="0.25">
      <c r="A163" s="6">
        <v>12</v>
      </c>
      <c r="B163" s="13" t="s">
        <v>71</v>
      </c>
      <c r="C163" s="8" t="s">
        <v>72</v>
      </c>
      <c r="D163" s="40">
        <v>5657</v>
      </c>
      <c r="E163" s="40">
        <v>5500</v>
      </c>
      <c r="F163" s="40">
        <v>5500</v>
      </c>
      <c r="G163" s="40">
        <v>5500</v>
      </c>
      <c r="H163" s="40">
        <v>5500</v>
      </c>
      <c r="I163" s="40">
        <v>62291.262000000002</v>
      </c>
      <c r="J163" s="40">
        <v>59814.642999999996</v>
      </c>
      <c r="K163" s="40">
        <v>60522.411999999997</v>
      </c>
      <c r="L163" s="40">
        <v>60522.411999999997</v>
      </c>
      <c r="M163" s="40">
        <v>60522.411999999997</v>
      </c>
    </row>
    <row r="164" spans="1:13" s="22" customFormat="1" ht="30" x14ac:dyDescent="0.25">
      <c r="A164" s="6">
        <v>13</v>
      </c>
      <c r="B164" s="13" t="s">
        <v>73</v>
      </c>
      <c r="C164" s="8" t="s">
        <v>67</v>
      </c>
      <c r="D164" s="40">
        <v>162904</v>
      </c>
      <c r="E164" s="40">
        <v>24680</v>
      </c>
      <c r="F164" s="40">
        <v>24680</v>
      </c>
      <c r="G164" s="40">
        <v>24680</v>
      </c>
      <c r="H164" s="40">
        <v>24680</v>
      </c>
      <c r="I164" s="40">
        <v>75765.282999999996</v>
      </c>
      <c r="J164" s="40">
        <v>79214.047999999995</v>
      </c>
      <c r="K164" s="40">
        <v>99611.016000000003</v>
      </c>
      <c r="L164" s="40">
        <v>99611.016000000003</v>
      </c>
      <c r="M164" s="40">
        <v>99611.016000000003</v>
      </c>
    </row>
    <row r="165" spans="1:13" s="22" customFormat="1" ht="45" x14ac:dyDescent="0.25">
      <c r="A165" s="6">
        <v>14</v>
      </c>
      <c r="B165" s="13" t="s">
        <v>74</v>
      </c>
      <c r="C165" s="8" t="s">
        <v>255</v>
      </c>
      <c r="D165" s="40">
        <v>3807</v>
      </c>
      <c r="E165" s="40">
        <v>3820</v>
      </c>
      <c r="F165" s="40">
        <v>3820</v>
      </c>
      <c r="G165" s="40">
        <v>3820</v>
      </c>
      <c r="H165" s="40">
        <v>3820</v>
      </c>
      <c r="I165" s="40">
        <v>3123.3</v>
      </c>
      <c r="J165" s="40">
        <v>2796.6739400000001</v>
      </c>
      <c r="K165" s="40">
        <v>2800.8870000000002</v>
      </c>
      <c r="L165" s="40">
        <v>2800.8870000000002</v>
      </c>
      <c r="M165" s="40">
        <v>2800.8870000000002</v>
      </c>
    </row>
    <row r="166" spans="1:13" s="22" customFormat="1" ht="60" x14ac:dyDescent="0.25">
      <c r="A166" s="6">
        <v>15</v>
      </c>
      <c r="B166" s="13" t="s">
        <v>75</v>
      </c>
      <c r="C166" s="8" t="s">
        <v>76</v>
      </c>
      <c r="D166" s="40">
        <v>14</v>
      </c>
      <c r="E166" s="40">
        <v>14</v>
      </c>
      <c r="F166" s="40">
        <v>14</v>
      </c>
      <c r="G166" s="40">
        <v>14</v>
      </c>
      <c r="H166" s="40">
        <v>14</v>
      </c>
      <c r="I166" s="40">
        <v>12055.218999999999</v>
      </c>
      <c r="J166" s="40">
        <v>12102.09</v>
      </c>
      <c r="K166" s="40">
        <v>12102.09</v>
      </c>
      <c r="L166" s="40">
        <v>12102.09</v>
      </c>
      <c r="M166" s="40">
        <v>12102.09</v>
      </c>
    </row>
    <row r="167" spans="1:13" s="22" customFormat="1" ht="75" x14ac:dyDescent="0.25">
      <c r="A167" s="6">
        <v>16</v>
      </c>
      <c r="B167" s="13" t="s">
        <v>77</v>
      </c>
      <c r="C167" s="8" t="s">
        <v>78</v>
      </c>
      <c r="D167" s="40">
        <v>1484</v>
      </c>
      <c r="E167" s="40">
        <v>1125</v>
      </c>
      <c r="F167" s="40">
        <v>1125</v>
      </c>
      <c r="G167" s="40">
        <v>1125</v>
      </c>
      <c r="H167" s="40">
        <v>1125</v>
      </c>
      <c r="I167" s="40">
        <v>10147.313</v>
      </c>
      <c r="J167" s="40">
        <v>11949.488450000001</v>
      </c>
      <c r="K167" s="40">
        <v>13793.567999999999</v>
      </c>
      <c r="L167" s="40">
        <v>13793.567999999999</v>
      </c>
      <c r="M167" s="40">
        <v>13793.567999999999</v>
      </c>
    </row>
    <row r="168" spans="1:13" s="22" customFormat="1" ht="90" x14ac:dyDescent="0.25">
      <c r="A168" s="6">
        <v>17</v>
      </c>
      <c r="B168" s="13" t="s">
        <v>79</v>
      </c>
      <c r="C168" s="8" t="s">
        <v>80</v>
      </c>
      <c r="D168" s="40">
        <v>447</v>
      </c>
      <c r="E168" s="40">
        <v>447</v>
      </c>
      <c r="F168" s="40">
        <v>447</v>
      </c>
      <c r="G168" s="40">
        <v>447</v>
      </c>
      <c r="H168" s="40">
        <v>447</v>
      </c>
      <c r="I168" s="40">
        <v>70545.820999999996</v>
      </c>
      <c r="J168" s="40">
        <v>80773.315000000002</v>
      </c>
      <c r="K168" s="40">
        <v>114264.295</v>
      </c>
      <c r="L168" s="40">
        <v>114264.295</v>
      </c>
      <c r="M168" s="40">
        <v>114264.295</v>
      </c>
    </row>
    <row r="169" spans="1:13" s="22" customFormat="1" ht="30" x14ac:dyDescent="0.25">
      <c r="A169" s="72">
        <v>18</v>
      </c>
      <c r="B169" s="73" t="s">
        <v>81</v>
      </c>
      <c r="C169" s="8" t="s">
        <v>57</v>
      </c>
      <c r="D169" s="40">
        <v>92250</v>
      </c>
      <c r="E169" s="40">
        <v>95661</v>
      </c>
      <c r="F169" s="40">
        <v>95661</v>
      </c>
      <c r="G169" s="40">
        <v>95661</v>
      </c>
      <c r="H169" s="40">
        <v>95661</v>
      </c>
      <c r="I169" s="40">
        <v>158930.62700000001</v>
      </c>
      <c r="J169" s="40">
        <v>113001.63</v>
      </c>
      <c r="K169" s="40">
        <v>116630.80499999999</v>
      </c>
      <c r="L169" s="40">
        <v>116630.80499999999</v>
      </c>
      <c r="M169" s="40">
        <v>116630.80499999999</v>
      </c>
    </row>
    <row r="170" spans="1:13" s="22" customFormat="1" x14ac:dyDescent="0.25">
      <c r="A170" s="72"/>
      <c r="B170" s="73"/>
      <c r="C170" s="8" t="s">
        <v>52</v>
      </c>
      <c r="D170" s="40">
        <v>350</v>
      </c>
      <c r="E170" s="40">
        <v>550</v>
      </c>
      <c r="F170" s="40">
        <v>400</v>
      </c>
      <c r="G170" s="40">
        <v>400</v>
      </c>
      <c r="H170" s="40">
        <v>400</v>
      </c>
      <c r="I170" s="40">
        <v>197.215</v>
      </c>
      <c r="J170" s="40">
        <v>394.42993999999999</v>
      </c>
      <c r="K170" s="40">
        <v>164.4</v>
      </c>
      <c r="L170" s="40">
        <v>164.4</v>
      </c>
      <c r="M170" s="40">
        <v>164.4</v>
      </c>
    </row>
    <row r="171" spans="1:13" s="22" customFormat="1" ht="45" x14ac:dyDescent="0.25">
      <c r="A171" s="6">
        <v>19</v>
      </c>
      <c r="B171" s="13" t="s">
        <v>82</v>
      </c>
      <c r="C171" s="8" t="s">
        <v>83</v>
      </c>
      <c r="D171" s="40">
        <v>233</v>
      </c>
      <c r="E171" s="40">
        <v>217</v>
      </c>
      <c r="F171" s="40">
        <v>230</v>
      </c>
      <c r="G171" s="40">
        <v>230</v>
      </c>
      <c r="H171" s="40">
        <v>230</v>
      </c>
      <c r="I171" s="40">
        <v>2862.5</v>
      </c>
      <c r="J171" s="40">
        <v>2864.1</v>
      </c>
      <c r="K171" s="40">
        <v>3382.8890000000001</v>
      </c>
      <c r="L171" s="40">
        <v>3382.8890000000001</v>
      </c>
      <c r="M171" s="40">
        <v>3382.8890000000001</v>
      </c>
    </row>
    <row r="172" spans="1:13" s="22" customFormat="1" ht="90" x14ac:dyDescent="0.25">
      <c r="A172" s="6">
        <v>20</v>
      </c>
      <c r="B172" s="13" t="s">
        <v>84</v>
      </c>
      <c r="C172" s="8" t="s">
        <v>85</v>
      </c>
      <c r="D172" s="40">
        <v>18291</v>
      </c>
      <c r="E172" s="40">
        <v>19575</v>
      </c>
      <c r="F172" s="40">
        <v>19575</v>
      </c>
      <c r="G172" s="40">
        <v>19575</v>
      </c>
      <c r="H172" s="40">
        <v>19575</v>
      </c>
      <c r="I172" s="40">
        <v>96759.606</v>
      </c>
      <c r="J172" s="40">
        <v>102465.145</v>
      </c>
      <c r="K172" s="40">
        <v>105690.04300000001</v>
      </c>
      <c r="L172" s="40">
        <v>105690.04300000001</v>
      </c>
      <c r="M172" s="40">
        <v>105690.04300000001</v>
      </c>
    </row>
    <row r="173" spans="1:13" s="38" customFormat="1" ht="45" x14ac:dyDescent="0.25">
      <c r="A173" s="36">
        <v>21</v>
      </c>
      <c r="B173" s="37" t="s">
        <v>263</v>
      </c>
      <c r="C173" s="7" t="s">
        <v>86</v>
      </c>
      <c r="D173" s="40">
        <v>910</v>
      </c>
      <c r="E173" s="40">
        <v>949</v>
      </c>
      <c r="F173" s="40">
        <v>949</v>
      </c>
      <c r="G173" s="40">
        <v>949</v>
      </c>
      <c r="H173" s="40">
        <v>949</v>
      </c>
      <c r="I173" s="40">
        <v>91317.78</v>
      </c>
      <c r="J173" s="40">
        <v>93596.08</v>
      </c>
      <c r="K173" s="40">
        <v>99125.934999999998</v>
      </c>
      <c r="L173" s="40">
        <v>99125.934999999998</v>
      </c>
      <c r="M173" s="40">
        <v>99125.934999999998</v>
      </c>
    </row>
    <row r="174" spans="1:13" s="38" customFormat="1" ht="30" x14ac:dyDescent="0.25">
      <c r="A174" s="7">
        <v>22</v>
      </c>
      <c r="B174" s="28" t="s">
        <v>87</v>
      </c>
      <c r="C174" s="7" t="s">
        <v>88</v>
      </c>
      <c r="D174" s="40">
        <v>177984</v>
      </c>
      <c r="E174" s="40">
        <v>187045</v>
      </c>
      <c r="F174" s="40">
        <v>187045</v>
      </c>
      <c r="G174" s="40">
        <v>187045</v>
      </c>
      <c r="H174" s="40">
        <v>187045</v>
      </c>
      <c r="I174" s="40">
        <v>8429.6779999999999</v>
      </c>
      <c r="J174" s="40">
        <v>9296.0830000000005</v>
      </c>
      <c r="K174" s="40">
        <v>9390.643</v>
      </c>
      <c r="L174" s="40">
        <v>9390.643</v>
      </c>
      <c r="M174" s="40">
        <v>9390.643</v>
      </c>
    </row>
    <row r="175" spans="1:13" s="38" customFormat="1" ht="30" x14ac:dyDescent="0.25">
      <c r="A175" s="7">
        <v>23</v>
      </c>
      <c r="B175" s="28" t="s">
        <v>89</v>
      </c>
      <c r="C175" s="7" t="s">
        <v>88</v>
      </c>
      <c r="D175" s="40">
        <v>22896</v>
      </c>
      <c r="E175" s="40">
        <v>10768</v>
      </c>
      <c r="F175" s="40">
        <v>10768</v>
      </c>
      <c r="G175" s="40">
        <v>10768</v>
      </c>
      <c r="H175" s="40">
        <v>10768</v>
      </c>
      <c r="I175" s="40">
        <v>1084.367</v>
      </c>
      <c r="J175" s="40">
        <v>535.16700000000003</v>
      </c>
      <c r="K175" s="40">
        <v>540.60699999999997</v>
      </c>
      <c r="L175" s="40">
        <v>540.60699999999997</v>
      </c>
      <c r="M175" s="40">
        <v>540.60699999999997</v>
      </c>
    </row>
    <row r="176" spans="1:13" s="38" customFormat="1" ht="30" x14ac:dyDescent="0.25">
      <c r="A176" s="76">
        <v>24</v>
      </c>
      <c r="B176" s="74" t="s">
        <v>90</v>
      </c>
      <c r="C176" s="7" t="s">
        <v>91</v>
      </c>
      <c r="D176" s="40">
        <v>11961</v>
      </c>
      <c r="E176" s="40">
        <v>10324</v>
      </c>
      <c r="F176" s="40">
        <v>10324</v>
      </c>
      <c r="G176" s="40">
        <v>10324</v>
      </c>
      <c r="H176" s="40">
        <v>10324</v>
      </c>
      <c r="I176" s="40">
        <v>23924.887999999999</v>
      </c>
      <c r="J176" s="40">
        <v>22614.673640000001</v>
      </c>
      <c r="K176" s="40">
        <v>25072.866000000002</v>
      </c>
      <c r="L176" s="40">
        <v>25072.866000000002</v>
      </c>
      <c r="M176" s="40">
        <v>25072.866000000002</v>
      </c>
    </row>
    <row r="177" spans="1:13" s="38" customFormat="1" ht="30" x14ac:dyDescent="0.25">
      <c r="A177" s="77"/>
      <c r="B177" s="75"/>
      <c r="C177" s="39" t="s">
        <v>55</v>
      </c>
      <c r="D177" s="40"/>
      <c r="E177" s="40"/>
      <c r="F177" s="40">
        <v>557</v>
      </c>
      <c r="G177" s="40">
        <v>557</v>
      </c>
      <c r="H177" s="40">
        <v>557</v>
      </c>
      <c r="I177" s="40"/>
      <c r="J177" s="40"/>
      <c r="K177" s="40">
        <v>43707.8</v>
      </c>
      <c r="L177" s="40">
        <v>43707.8</v>
      </c>
      <c r="M177" s="40">
        <v>43707.8</v>
      </c>
    </row>
    <row r="178" spans="1:13" s="22" customFormat="1" ht="75" x14ac:dyDescent="0.25">
      <c r="A178" s="7">
        <v>25</v>
      </c>
      <c r="B178" s="13" t="s">
        <v>92</v>
      </c>
      <c r="C178" s="8" t="s">
        <v>83</v>
      </c>
      <c r="D178" s="40">
        <v>4841</v>
      </c>
      <c r="E178" s="40">
        <v>4850</v>
      </c>
      <c r="F178" s="40">
        <v>4850</v>
      </c>
      <c r="G178" s="40">
        <v>4850</v>
      </c>
      <c r="H178" s="40">
        <v>4850</v>
      </c>
      <c r="I178" s="40">
        <v>10635.526</v>
      </c>
      <c r="J178" s="40">
        <v>10789.019</v>
      </c>
      <c r="K178" s="40">
        <v>11778.71</v>
      </c>
      <c r="L178" s="40">
        <v>11778.71</v>
      </c>
      <c r="M178" s="40">
        <v>11778.71</v>
      </c>
    </row>
    <row r="179" spans="1:13" s="22" customFormat="1" ht="30" x14ac:dyDescent="0.25">
      <c r="A179" s="6">
        <v>26</v>
      </c>
      <c r="B179" s="13" t="s">
        <v>93</v>
      </c>
      <c r="C179" s="8" t="s">
        <v>94</v>
      </c>
      <c r="D179" s="40">
        <v>422</v>
      </c>
      <c r="E179" s="40">
        <v>779</v>
      </c>
      <c r="F179" s="40">
        <v>779</v>
      </c>
      <c r="G179" s="40">
        <v>779</v>
      </c>
      <c r="H179" s="40">
        <v>779</v>
      </c>
      <c r="I179" s="40">
        <v>96773.09</v>
      </c>
      <c r="J179" s="40">
        <v>185444.1</v>
      </c>
      <c r="K179" s="35">
        <v>182782.9</v>
      </c>
      <c r="L179" s="35">
        <v>182782.9</v>
      </c>
      <c r="M179" s="35">
        <v>182782.9</v>
      </c>
    </row>
    <row r="180" spans="1:13" s="22" customFormat="1" ht="30" x14ac:dyDescent="0.25">
      <c r="A180" s="72">
        <v>27</v>
      </c>
      <c r="B180" s="73" t="s">
        <v>95</v>
      </c>
      <c r="C180" s="8" t="s">
        <v>96</v>
      </c>
      <c r="D180" s="40">
        <v>2705</v>
      </c>
      <c r="E180" s="40">
        <v>2811</v>
      </c>
      <c r="F180" s="40">
        <v>2811</v>
      </c>
      <c r="G180" s="40">
        <v>2811</v>
      </c>
      <c r="H180" s="40">
        <v>2811</v>
      </c>
      <c r="I180" s="40">
        <v>5480</v>
      </c>
      <c r="J180" s="40">
        <v>4795.7</v>
      </c>
      <c r="K180" s="40">
        <v>5767</v>
      </c>
      <c r="L180" s="40">
        <v>5767</v>
      </c>
      <c r="M180" s="40">
        <v>5767</v>
      </c>
    </row>
    <row r="181" spans="1:13" s="22" customFormat="1" ht="30" x14ac:dyDescent="0.25">
      <c r="A181" s="72"/>
      <c r="B181" s="73"/>
      <c r="C181" s="8" t="s">
        <v>97</v>
      </c>
      <c r="D181" s="40">
        <v>3021</v>
      </c>
      <c r="E181" s="40">
        <v>3085</v>
      </c>
      <c r="F181" s="40">
        <v>3085</v>
      </c>
      <c r="G181" s="40">
        <v>3085</v>
      </c>
      <c r="H181" s="40">
        <v>3085</v>
      </c>
      <c r="I181" s="40">
        <v>10630.2</v>
      </c>
      <c r="J181" s="40">
        <v>9285</v>
      </c>
      <c r="K181" s="40">
        <v>11166.52</v>
      </c>
      <c r="L181" s="40">
        <v>11166.52</v>
      </c>
      <c r="M181" s="40">
        <v>11166.52</v>
      </c>
    </row>
    <row r="182" spans="1:13" s="22" customFormat="1" ht="15.75" customHeight="1" x14ac:dyDescent="0.25">
      <c r="A182" s="27"/>
      <c r="B182" s="9" t="s">
        <v>23</v>
      </c>
      <c r="C182" s="10"/>
      <c r="D182" s="11"/>
      <c r="E182" s="11"/>
      <c r="F182" s="11"/>
      <c r="G182" s="11"/>
      <c r="H182" s="11"/>
      <c r="I182" s="11">
        <v>2058152.577000001</v>
      </c>
      <c r="J182" s="11">
        <v>2009228.8864899999</v>
      </c>
      <c r="K182" s="11">
        <v>2164720.6</v>
      </c>
      <c r="L182" s="11">
        <v>2164720.6</v>
      </c>
      <c r="M182" s="11">
        <v>2164720.6</v>
      </c>
    </row>
    <row r="183" spans="1:13" s="22" customFormat="1" ht="15.75" customHeight="1" x14ac:dyDescent="0.25">
      <c r="A183" s="65" t="s">
        <v>123</v>
      </c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</row>
    <row r="184" spans="1:13" s="22" customFormat="1" ht="30" x14ac:dyDescent="0.25">
      <c r="A184" s="6">
        <v>1</v>
      </c>
      <c r="B184" s="28" t="s">
        <v>99</v>
      </c>
      <c r="C184" s="7" t="s">
        <v>100</v>
      </c>
      <c r="D184" s="40">
        <v>480</v>
      </c>
      <c r="E184" s="40">
        <v>140940</v>
      </c>
      <c r="F184" s="40">
        <v>141006</v>
      </c>
      <c r="G184" s="40">
        <v>141006</v>
      </c>
      <c r="H184" s="40">
        <v>141006</v>
      </c>
      <c r="I184" s="40">
        <v>32.15</v>
      </c>
      <c r="J184" s="40">
        <v>10620.81</v>
      </c>
      <c r="K184" s="40">
        <v>11923.33</v>
      </c>
      <c r="L184" s="40">
        <v>11923.33</v>
      </c>
      <c r="M184" s="40">
        <v>11923.33</v>
      </c>
    </row>
    <row r="185" spans="1:13" s="22" customFormat="1" ht="30" x14ac:dyDescent="0.25">
      <c r="A185" s="6">
        <v>2</v>
      </c>
      <c r="B185" s="28" t="s">
        <v>101</v>
      </c>
      <c r="C185" s="7" t="s">
        <v>100</v>
      </c>
      <c r="D185" s="40">
        <v>31277</v>
      </c>
      <c r="E185" s="40">
        <v>43012</v>
      </c>
      <c r="F185" s="40">
        <v>48265</v>
      </c>
      <c r="G185" s="40">
        <v>48265</v>
      </c>
      <c r="H185" s="40">
        <v>48265</v>
      </c>
      <c r="I185" s="40">
        <v>1935.24</v>
      </c>
      <c r="J185" s="40">
        <v>3291.37</v>
      </c>
      <c r="K185" s="40">
        <v>4189.49</v>
      </c>
      <c r="L185" s="40">
        <v>4189.49</v>
      </c>
      <c r="M185" s="40">
        <v>4189.49</v>
      </c>
    </row>
    <row r="186" spans="1:13" s="22" customFormat="1" ht="60" x14ac:dyDescent="0.25">
      <c r="A186" s="6">
        <v>3</v>
      </c>
      <c r="B186" s="28" t="s">
        <v>102</v>
      </c>
      <c r="C186" s="7" t="s">
        <v>100</v>
      </c>
      <c r="D186" s="40">
        <v>16218</v>
      </c>
      <c r="E186" s="40">
        <v>15196</v>
      </c>
      <c r="F186" s="40">
        <v>17052</v>
      </c>
      <c r="G186" s="40">
        <v>17052</v>
      </c>
      <c r="H186" s="40">
        <v>17052</v>
      </c>
      <c r="I186" s="40">
        <v>100.19</v>
      </c>
      <c r="J186" s="40">
        <v>116.37</v>
      </c>
      <c r="K186" s="40">
        <v>148.12</v>
      </c>
      <c r="L186" s="40">
        <v>148.12</v>
      </c>
      <c r="M186" s="40">
        <v>148.12</v>
      </c>
    </row>
    <row r="187" spans="1:13" s="22" customFormat="1" ht="30" x14ac:dyDescent="0.25">
      <c r="A187" s="6">
        <v>4</v>
      </c>
      <c r="B187" s="29" t="s">
        <v>103</v>
      </c>
      <c r="C187" s="7" t="s">
        <v>100</v>
      </c>
      <c r="D187" s="40">
        <v>303452</v>
      </c>
      <c r="E187" s="40">
        <v>302619</v>
      </c>
      <c r="F187" s="40">
        <v>331685</v>
      </c>
      <c r="G187" s="40">
        <v>331685</v>
      </c>
      <c r="H187" s="40">
        <v>331685</v>
      </c>
      <c r="I187" s="40">
        <v>18622.79</v>
      </c>
      <c r="J187" s="40">
        <v>22665.41</v>
      </c>
      <c r="K187" s="40">
        <v>27297.86</v>
      </c>
      <c r="L187" s="40">
        <v>27297.86</v>
      </c>
      <c r="M187" s="40">
        <v>27297.86</v>
      </c>
    </row>
    <row r="188" spans="1:13" s="22" customFormat="1" ht="30" x14ac:dyDescent="0.25">
      <c r="A188" s="6">
        <v>5</v>
      </c>
      <c r="B188" s="29" t="s">
        <v>104</v>
      </c>
      <c r="C188" s="7" t="s">
        <v>100</v>
      </c>
      <c r="D188" s="40">
        <v>63451</v>
      </c>
      <c r="E188" s="40">
        <v>58821</v>
      </c>
      <c r="F188" s="40">
        <v>65504</v>
      </c>
      <c r="G188" s="40">
        <v>65504</v>
      </c>
      <c r="H188" s="40">
        <v>65504</v>
      </c>
      <c r="I188" s="40">
        <v>3531.98</v>
      </c>
      <c r="J188" s="40">
        <v>4193.75</v>
      </c>
      <c r="K188" s="40">
        <v>5359.06</v>
      </c>
      <c r="L188" s="40">
        <v>5359.06</v>
      </c>
      <c r="M188" s="40">
        <v>5359.06</v>
      </c>
    </row>
    <row r="189" spans="1:13" s="22" customFormat="1" ht="30" x14ac:dyDescent="0.25">
      <c r="A189" s="6">
        <v>6</v>
      </c>
      <c r="B189" s="29" t="s">
        <v>105</v>
      </c>
      <c r="C189" s="7" t="s">
        <v>100</v>
      </c>
      <c r="D189" s="40">
        <v>18867</v>
      </c>
      <c r="E189" s="40">
        <v>16560</v>
      </c>
      <c r="F189" s="40">
        <v>18583</v>
      </c>
      <c r="G189" s="40">
        <v>18583</v>
      </c>
      <c r="H189" s="40">
        <v>18583</v>
      </c>
      <c r="I189" s="40">
        <v>1102.3399999999999</v>
      </c>
      <c r="J189" s="40">
        <v>1823.22</v>
      </c>
      <c r="K189" s="40">
        <v>2514.79</v>
      </c>
      <c r="L189" s="40">
        <v>2514.79</v>
      </c>
      <c r="M189" s="40">
        <v>2514.79</v>
      </c>
    </row>
    <row r="190" spans="1:13" s="22" customFormat="1" ht="30" x14ac:dyDescent="0.25">
      <c r="A190" s="6">
        <v>7</v>
      </c>
      <c r="B190" s="29" t="s">
        <v>106</v>
      </c>
      <c r="C190" s="7" t="s">
        <v>107</v>
      </c>
      <c r="D190" s="40">
        <v>194</v>
      </c>
      <c r="E190" s="40">
        <v>186</v>
      </c>
      <c r="F190" s="40">
        <v>209</v>
      </c>
      <c r="G190" s="40">
        <v>209</v>
      </c>
      <c r="H190" s="40">
        <v>209</v>
      </c>
      <c r="I190" s="40">
        <v>21954.94</v>
      </c>
      <c r="J190" s="40">
        <v>21961.68</v>
      </c>
      <c r="K190" s="40">
        <v>19554.52</v>
      </c>
      <c r="L190" s="40">
        <v>19554.52</v>
      </c>
      <c r="M190" s="40">
        <v>19554.52</v>
      </c>
    </row>
    <row r="191" spans="1:13" s="22" customFormat="1" ht="30" x14ac:dyDescent="0.25">
      <c r="A191" s="7">
        <v>8</v>
      </c>
      <c r="B191" s="29" t="s">
        <v>108</v>
      </c>
      <c r="C191" s="7" t="s">
        <v>100</v>
      </c>
      <c r="D191" s="40">
        <v>145638</v>
      </c>
      <c r="E191" s="40">
        <v>145034</v>
      </c>
      <c r="F191" s="40">
        <v>189013</v>
      </c>
      <c r="G191" s="40">
        <v>189013</v>
      </c>
      <c r="H191" s="40">
        <v>189013</v>
      </c>
      <c r="I191" s="40">
        <v>9459</v>
      </c>
      <c r="J191" s="40">
        <v>18309.509999999998</v>
      </c>
      <c r="K191" s="40">
        <v>24362.85</v>
      </c>
      <c r="L191" s="40">
        <v>24362.85</v>
      </c>
      <c r="M191" s="40">
        <v>24362.85</v>
      </c>
    </row>
    <row r="192" spans="1:13" s="22" customFormat="1" ht="75" x14ac:dyDescent="0.25">
      <c r="A192" s="7">
        <v>9</v>
      </c>
      <c r="B192" s="29" t="s">
        <v>109</v>
      </c>
      <c r="C192" s="7" t="s">
        <v>33</v>
      </c>
      <c r="D192" s="40">
        <v>125</v>
      </c>
      <c r="E192" s="40">
        <v>130</v>
      </c>
      <c r="F192" s="40">
        <v>160</v>
      </c>
      <c r="G192" s="40">
        <v>160</v>
      </c>
      <c r="H192" s="40">
        <v>160</v>
      </c>
      <c r="I192" s="40">
        <v>12914.24</v>
      </c>
      <c r="J192" s="40">
        <v>12519.98</v>
      </c>
      <c r="K192" s="40">
        <v>12927.53</v>
      </c>
      <c r="L192" s="40">
        <v>12927.53</v>
      </c>
      <c r="M192" s="40">
        <v>12927.53</v>
      </c>
    </row>
    <row r="193" spans="1:13" s="22" customFormat="1" ht="90" x14ac:dyDescent="0.25">
      <c r="A193" s="6">
        <v>10</v>
      </c>
      <c r="B193" s="29" t="s">
        <v>110</v>
      </c>
      <c r="C193" s="7" t="s">
        <v>33</v>
      </c>
      <c r="D193" s="40">
        <v>97</v>
      </c>
      <c r="E193" s="40">
        <v>85</v>
      </c>
      <c r="F193" s="40">
        <v>89</v>
      </c>
      <c r="G193" s="40">
        <v>89</v>
      </c>
      <c r="H193" s="40">
        <v>89</v>
      </c>
      <c r="I193" s="40">
        <v>9508.4699999999993</v>
      </c>
      <c r="J193" s="40">
        <v>8382.39</v>
      </c>
      <c r="K193" s="40">
        <v>8447.2000000000007</v>
      </c>
      <c r="L193" s="40">
        <v>8447.2000000000007</v>
      </c>
      <c r="M193" s="40">
        <v>8447.2000000000007</v>
      </c>
    </row>
    <row r="194" spans="1:13" s="22" customFormat="1" ht="75" x14ac:dyDescent="0.25">
      <c r="A194" s="6">
        <v>11</v>
      </c>
      <c r="B194" s="29" t="s">
        <v>111</v>
      </c>
      <c r="C194" s="7" t="s">
        <v>107</v>
      </c>
      <c r="D194" s="40">
        <v>36</v>
      </c>
      <c r="E194" s="40">
        <v>37</v>
      </c>
      <c r="F194" s="40">
        <v>39</v>
      </c>
      <c r="G194" s="40">
        <v>39</v>
      </c>
      <c r="H194" s="40">
        <v>39</v>
      </c>
      <c r="I194" s="40">
        <v>2806.38</v>
      </c>
      <c r="J194" s="40">
        <v>3649.83</v>
      </c>
      <c r="K194" s="40">
        <v>3678.05</v>
      </c>
      <c r="L194" s="40">
        <v>3678.05</v>
      </c>
      <c r="M194" s="40">
        <v>3678.05</v>
      </c>
    </row>
    <row r="195" spans="1:13" s="22" customFormat="1" x14ac:dyDescent="0.25">
      <c r="A195" s="6">
        <v>12</v>
      </c>
      <c r="B195" s="29" t="s">
        <v>112</v>
      </c>
      <c r="C195" s="7" t="s">
        <v>113</v>
      </c>
      <c r="D195" s="40">
        <v>144698</v>
      </c>
      <c r="E195" s="40">
        <v>183677</v>
      </c>
      <c r="F195" s="40">
        <v>227722</v>
      </c>
      <c r="G195" s="40">
        <v>227722</v>
      </c>
      <c r="H195" s="40">
        <v>227722</v>
      </c>
      <c r="I195" s="40">
        <v>107203.12</v>
      </c>
      <c r="J195" s="40">
        <v>170166.45</v>
      </c>
      <c r="K195" s="40">
        <v>196757.49</v>
      </c>
      <c r="L195" s="40">
        <v>196757.49</v>
      </c>
      <c r="M195" s="40">
        <v>196757.49</v>
      </c>
    </row>
    <row r="196" spans="1:13" s="22" customFormat="1" x14ac:dyDescent="0.25">
      <c r="A196" s="6">
        <v>13</v>
      </c>
      <c r="B196" s="29" t="s">
        <v>112</v>
      </c>
      <c r="C196" s="7" t="s">
        <v>113</v>
      </c>
      <c r="D196" s="40">
        <v>31500</v>
      </c>
      <c r="E196" s="40">
        <v>31395</v>
      </c>
      <c r="F196" s="40">
        <v>38923</v>
      </c>
      <c r="G196" s="40">
        <v>38923</v>
      </c>
      <c r="H196" s="40">
        <v>38923</v>
      </c>
      <c r="I196" s="40">
        <v>23665.98</v>
      </c>
      <c r="J196" s="40">
        <v>29085.71</v>
      </c>
      <c r="K196" s="40">
        <v>33630.78</v>
      </c>
      <c r="L196" s="40">
        <v>33630.78</v>
      </c>
      <c r="M196" s="40">
        <v>33630.78</v>
      </c>
    </row>
    <row r="197" spans="1:13" s="22" customFormat="1" ht="60" x14ac:dyDescent="0.25">
      <c r="A197" s="6">
        <v>14</v>
      </c>
      <c r="B197" s="29" t="s">
        <v>114</v>
      </c>
      <c r="C197" s="7" t="s">
        <v>33</v>
      </c>
      <c r="D197" s="40">
        <v>8739</v>
      </c>
      <c r="E197" s="40">
        <v>8800</v>
      </c>
      <c r="F197" s="40">
        <v>9268</v>
      </c>
      <c r="G197" s="40">
        <v>9268</v>
      </c>
      <c r="H197" s="40">
        <v>9268</v>
      </c>
      <c r="I197" s="40">
        <v>716333.33</v>
      </c>
      <c r="J197" s="40">
        <v>767588.99</v>
      </c>
      <c r="K197" s="40">
        <v>823457.53</v>
      </c>
      <c r="L197" s="40">
        <v>823457.53</v>
      </c>
      <c r="M197" s="40">
        <v>823457.53</v>
      </c>
    </row>
    <row r="198" spans="1:13" s="22" customFormat="1" ht="60" x14ac:dyDescent="0.25">
      <c r="A198" s="6">
        <v>15</v>
      </c>
      <c r="B198" s="29" t="s">
        <v>115</v>
      </c>
      <c r="C198" s="7" t="s">
        <v>33</v>
      </c>
      <c r="D198" s="40">
        <v>1969</v>
      </c>
      <c r="E198" s="40">
        <v>1985</v>
      </c>
      <c r="F198" s="40">
        <v>2205</v>
      </c>
      <c r="G198" s="40">
        <v>2205</v>
      </c>
      <c r="H198" s="40">
        <v>2205</v>
      </c>
      <c r="I198" s="40">
        <v>157253.01</v>
      </c>
      <c r="J198" s="40">
        <v>167843.19</v>
      </c>
      <c r="K198" s="40">
        <v>189446.52</v>
      </c>
      <c r="L198" s="40">
        <v>189446.52</v>
      </c>
      <c r="M198" s="40">
        <v>189446.52</v>
      </c>
    </row>
    <row r="199" spans="1:13" s="22" customFormat="1" ht="60" x14ac:dyDescent="0.25">
      <c r="A199" s="6">
        <v>16</v>
      </c>
      <c r="B199" s="29" t="s">
        <v>116</v>
      </c>
      <c r="C199" s="7" t="s">
        <v>33</v>
      </c>
      <c r="D199" s="40">
        <v>374</v>
      </c>
      <c r="E199" s="40">
        <v>377</v>
      </c>
      <c r="F199" s="40">
        <v>397</v>
      </c>
      <c r="G199" s="40">
        <v>397</v>
      </c>
      <c r="H199" s="40">
        <v>397</v>
      </c>
      <c r="I199" s="40">
        <v>31186.97</v>
      </c>
      <c r="J199" s="40">
        <v>32816.629999999997</v>
      </c>
      <c r="K199" s="40">
        <v>35205.39</v>
      </c>
      <c r="L199" s="40">
        <v>35205.39</v>
      </c>
      <c r="M199" s="40">
        <v>35205.39</v>
      </c>
    </row>
    <row r="200" spans="1:13" s="22" customFormat="1" ht="60" x14ac:dyDescent="0.25">
      <c r="A200" s="6">
        <v>17</v>
      </c>
      <c r="B200" s="29" t="s">
        <v>117</v>
      </c>
      <c r="C200" s="7" t="s">
        <v>33</v>
      </c>
      <c r="D200" s="40">
        <v>57</v>
      </c>
      <c r="E200" s="40">
        <v>48</v>
      </c>
      <c r="F200" s="40">
        <v>45</v>
      </c>
      <c r="G200" s="40">
        <v>45</v>
      </c>
      <c r="H200" s="40">
        <v>45</v>
      </c>
      <c r="I200" s="40">
        <v>1094.8599999999999</v>
      </c>
      <c r="J200" s="40">
        <v>1011.1</v>
      </c>
      <c r="K200" s="40">
        <v>964.18</v>
      </c>
      <c r="L200" s="40">
        <v>964.18</v>
      </c>
      <c r="M200" s="40">
        <v>964.18</v>
      </c>
    </row>
    <row r="201" spans="1:13" s="22" customFormat="1" ht="60" x14ac:dyDescent="0.25">
      <c r="A201" s="6">
        <v>18</v>
      </c>
      <c r="B201" s="29" t="s">
        <v>118</v>
      </c>
      <c r="C201" s="7" t="s">
        <v>33</v>
      </c>
      <c r="D201" s="40">
        <v>669</v>
      </c>
      <c r="E201" s="40">
        <v>669</v>
      </c>
      <c r="F201" s="40">
        <v>609</v>
      </c>
      <c r="G201" s="40">
        <v>609</v>
      </c>
      <c r="H201" s="40">
        <v>609</v>
      </c>
      <c r="I201" s="40">
        <v>5175.62</v>
      </c>
      <c r="J201" s="40">
        <v>5712.13</v>
      </c>
      <c r="K201" s="40">
        <v>5287.82</v>
      </c>
      <c r="L201" s="40">
        <v>5287.82</v>
      </c>
      <c r="M201" s="40">
        <v>5287.82</v>
      </c>
    </row>
    <row r="202" spans="1:13" s="22" customFormat="1" ht="60" x14ac:dyDescent="0.25">
      <c r="A202" s="6">
        <v>19</v>
      </c>
      <c r="B202" s="29" t="s">
        <v>119</v>
      </c>
      <c r="C202" s="7" t="s">
        <v>100</v>
      </c>
      <c r="D202" s="40">
        <v>141484</v>
      </c>
      <c r="E202" s="40">
        <v>151852</v>
      </c>
      <c r="F202" s="40">
        <v>325576</v>
      </c>
      <c r="G202" s="40">
        <v>325576</v>
      </c>
      <c r="H202" s="40">
        <v>625576</v>
      </c>
      <c r="I202" s="40">
        <v>12404.8</v>
      </c>
      <c r="J202" s="40">
        <v>9051.2099999999991</v>
      </c>
      <c r="K202" s="40">
        <v>19751.59</v>
      </c>
      <c r="L202" s="40">
        <v>19751.59</v>
      </c>
      <c r="M202" s="40">
        <v>19751.59</v>
      </c>
    </row>
    <row r="203" spans="1:13" s="22" customFormat="1" ht="60" x14ac:dyDescent="0.25">
      <c r="A203" s="6">
        <v>20</v>
      </c>
      <c r="B203" s="29" t="s">
        <v>248</v>
      </c>
      <c r="C203" s="7" t="s">
        <v>100</v>
      </c>
      <c r="D203" s="40">
        <v>211862</v>
      </c>
      <c r="E203" s="40">
        <v>224480</v>
      </c>
      <c r="F203" s="40">
        <v>227086</v>
      </c>
      <c r="G203" s="40">
        <v>227086</v>
      </c>
      <c r="H203" s="40">
        <v>227086</v>
      </c>
      <c r="I203" s="40">
        <v>37164.959999999999</v>
      </c>
      <c r="J203" s="40">
        <v>22291.66</v>
      </c>
      <c r="K203" s="40">
        <v>24296.12</v>
      </c>
      <c r="L203" s="40">
        <v>24296.12</v>
      </c>
      <c r="M203" s="40">
        <v>24296.12</v>
      </c>
    </row>
    <row r="204" spans="1:13" s="22" customFormat="1" ht="30" x14ac:dyDescent="0.25">
      <c r="A204" s="6">
        <v>21</v>
      </c>
      <c r="B204" s="29" t="s">
        <v>87</v>
      </c>
      <c r="C204" s="7" t="s">
        <v>100</v>
      </c>
      <c r="D204" s="40">
        <v>460147</v>
      </c>
      <c r="E204" s="40">
        <v>459699</v>
      </c>
      <c r="F204" s="40">
        <v>629709</v>
      </c>
      <c r="G204" s="40">
        <v>629709</v>
      </c>
      <c r="H204" s="40">
        <v>629709</v>
      </c>
      <c r="I204" s="40">
        <v>24915.71</v>
      </c>
      <c r="J204" s="40">
        <v>29124.15</v>
      </c>
      <c r="K204" s="40">
        <v>31595.200000000001</v>
      </c>
      <c r="L204" s="40">
        <v>31595.200000000001</v>
      </c>
      <c r="M204" s="40">
        <v>31595.200000000001</v>
      </c>
    </row>
    <row r="205" spans="1:13" s="22" customFormat="1" x14ac:dyDescent="0.25">
      <c r="A205" s="6">
        <v>22</v>
      </c>
      <c r="B205" s="29" t="s">
        <v>120</v>
      </c>
      <c r="C205" s="7" t="s">
        <v>44</v>
      </c>
      <c r="D205" s="40">
        <v>1177</v>
      </c>
      <c r="E205" s="40">
        <v>985</v>
      </c>
      <c r="F205" s="40">
        <v>1349</v>
      </c>
      <c r="G205" s="40">
        <v>1349</v>
      </c>
      <c r="H205" s="40">
        <v>1349</v>
      </c>
      <c r="I205" s="40">
        <v>20077.27</v>
      </c>
      <c r="J205" s="40">
        <v>28232.62</v>
      </c>
      <c r="K205" s="40">
        <v>30628.03</v>
      </c>
      <c r="L205" s="40">
        <v>30628.03</v>
      </c>
      <c r="M205" s="40">
        <v>30628.03</v>
      </c>
    </row>
    <row r="206" spans="1:13" s="22" customFormat="1" ht="45" x14ac:dyDescent="0.25">
      <c r="A206" s="6">
        <v>23</v>
      </c>
      <c r="B206" s="29" t="s">
        <v>121</v>
      </c>
      <c r="C206" s="7" t="s">
        <v>44</v>
      </c>
      <c r="D206" s="40">
        <v>359</v>
      </c>
      <c r="E206" s="40">
        <v>320</v>
      </c>
      <c r="F206" s="40">
        <v>438</v>
      </c>
      <c r="G206" s="40">
        <v>438</v>
      </c>
      <c r="H206" s="40">
        <v>438</v>
      </c>
      <c r="I206" s="40">
        <v>3738.48</v>
      </c>
      <c r="J206" s="40">
        <v>6314.57</v>
      </c>
      <c r="K206" s="40">
        <v>6850.33</v>
      </c>
      <c r="L206" s="40">
        <v>6850.33</v>
      </c>
      <c r="M206" s="40">
        <v>6850.33</v>
      </c>
    </row>
    <row r="207" spans="1:13" s="22" customFormat="1" x14ac:dyDescent="0.25">
      <c r="A207" s="6">
        <v>24</v>
      </c>
      <c r="B207" s="29" t="s">
        <v>75</v>
      </c>
      <c r="C207" s="7" t="s">
        <v>122</v>
      </c>
      <c r="D207" s="40">
        <v>1454</v>
      </c>
      <c r="E207" s="40">
        <v>1526</v>
      </c>
      <c r="F207" s="40">
        <v>2090</v>
      </c>
      <c r="G207" s="40">
        <v>2090</v>
      </c>
      <c r="H207" s="40">
        <v>2090</v>
      </c>
      <c r="I207" s="40">
        <v>4099.37</v>
      </c>
      <c r="J207" s="40">
        <v>3622.36</v>
      </c>
      <c r="K207" s="40">
        <v>3929.7</v>
      </c>
      <c r="L207" s="40">
        <v>3929.7</v>
      </c>
      <c r="M207" s="40">
        <v>3929.7</v>
      </c>
    </row>
    <row r="208" spans="1:13" s="22" customFormat="1" ht="15.75" customHeight="1" x14ac:dyDescent="0.25">
      <c r="A208" s="27"/>
      <c r="B208" s="9" t="s">
        <v>23</v>
      </c>
      <c r="C208" s="10"/>
      <c r="D208" s="11"/>
      <c r="E208" s="11"/>
      <c r="F208" s="11"/>
      <c r="G208" s="11"/>
      <c r="H208" s="11"/>
      <c r="I208" s="12">
        <v>1226281.2000000004</v>
      </c>
      <c r="J208" s="12">
        <v>1380395.0899999999</v>
      </c>
      <c r="K208" s="12">
        <v>1522203.4800000002</v>
      </c>
      <c r="L208" s="12">
        <v>1522203.4800000002</v>
      </c>
      <c r="M208" s="12">
        <v>1522203.4800000002</v>
      </c>
    </row>
    <row r="209" spans="1:13" s="22" customFormat="1" ht="19.149999999999999" customHeight="1" x14ac:dyDescent="0.25">
      <c r="A209" s="65" t="s">
        <v>249</v>
      </c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</row>
    <row r="210" spans="1:13" s="22" customFormat="1" ht="30" x14ac:dyDescent="0.25">
      <c r="A210" s="14">
        <v>1</v>
      </c>
      <c r="B210" s="30" t="s">
        <v>124</v>
      </c>
      <c r="C210" s="14" t="s">
        <v>44</v>
      </c>
      <c r="D210" s="15">
        <v>103</v>
      </c>
      <c r="E210" s="15">
        <v>64</v>
      </c>
      <c r="F210" s="15">
        <v>64</v>
      </c>
      <c r="G210" s="15">
        <v>64</v>
      </c>
      <c r="H210" s="15">
        <v>64</v>
      </c>
      <c r="I210" s="15">
        <v>1977.3209999999999</v>
      </c>
      <c r="J210" s="15">
        <v>1965.57</v>
      </c>
      <c r="K210" s="15">
        <v>2064.02</v>
      </c>
      <c r="L210" s="15">
        <v>2064.02</v>
      </c>
      <c r="M210" s="15">
        <v>2064.02</v>
      </c>
    </row>
    <row r="211" spans="1:13" s="22" customFormat="1" ht="45" x14ac:dyDescent="0.25">
      <c r="A211" s="14">
        <v>2</v>
      </c>
      <c r="B211" s="30" t="s">
        <v>125</v>
      </c>
      <c r="C211" s="14" t="s">
        <v>44</v>
      </c>
      <c r="D211" s="20">
        <v>61</v>
      </c>
      <c r="E211" s="20">
        <v>64</v>
      </c>
      <c r="F211" s="20">
        <v>64</v>
      </c>
      <c r="G211" s="20">
        <v>64</v>
      </c>
      <c r="H211" s="20">
        <v>64</v>
      </c>
      <c r="I211" s="20">
        <v>39482.68</v>
      </c>
      <c r="J211" s="20">
        <v>41503.968000000001</v>
      </c>
      <c r="K211" s="20">
        <v>45958.33</v>
      </c>
      <c r="L211" s="20">
        <v>45958.33</v>
      </c>
      <c r="M211" s="20">
        <v>45958.33</v>
      </c>
    </row>
    <row r="212" spans="1:13" s="22" customFormat="1" x14ac:dyDescent="0.25">
      <c r="A212" s="14">
        <v>3</v>
      </c>
      <c r="B212" s="30" t="s">
        <v>126</v>
      </c>
      <c r="C212" s="14" t="s">
        <v>44</v>
      </c>
      <c r="D212" s="15">
        <v>103</v>
      </c>
      <c r="E212" s="15">
        <v>64</v>
      </c>
      <c r="F212" s="15">
        <v>64</v>
      </c>
      <c r="G212" s="15">
        <v>64</v>
      </c>
      <c r="H212" s="15">
        <v>64</v>
      </c>
      <c r="I212" s="15">
        <v>3785.038</v>
      </c>
      <c r="J212" s="15">
        <v>3931.14</v>
      </c>
      <c r="K212" s="15">
        <v>4184.43</v>
      </c>
      <c r="L212" s="15">
        <v>4184.43</v>
      </c>
      <c r="M212" s="15">
        <v>4184.43</v>
      </c>
    </row>
    <row r="213" spans="1:13" s="22" customFormat="1" ht="60" x14ac:dyDescent="0.25">
      <c r="A213" s="14">
        <v>4</v>
      </c>
      <c r="B213" s="30" t="s">
        <v>127</v>
      </c>
      <c r="C213" s="19" t="s">
        <v>44</v>
      </c>
      <c r="D213" s="20">
        <v>1012</v>
      </c>
      <c r="E213" s="20">
        <v>1170</v>
      </c>
      <c r="F213" s="20">
        <v>1170</v>
      </c>
      <c r="G213" s="20">
        <v>1170</v>
      </c>
      <c r="H213" s="20">
        <v>1170</v>
      </c>
      <c r="I213" s="20">
        <v>8661.58</v>
      </c>
      <c r="J213" s="20">
        <v>12320.35</v>
      </c>
      <c r="K213" s="20">
        <v>12627.2</v>
      </c>
      <c r="L213" s="15">
        <v>12627.2</v>
      </c>
      <c r="M213" s="15">
        <v>12627.2</v>
      </c>
    </row>
    <row r="214" spans="1:13" s="22" customFormat="1" x14ac:dyDescent="0.25">
      <c r="A214" s="14">
        <v>5</v>
      </c>
      <c r="B214" s="30" t="s">
        <v>128</v>
      </c>
      <c r="C214" s="14" t="s">
        <v>44</v>
      </c>
      <c r="D214" s="15">
        <v>15</v>
      </c>
      <c r="E214" s="15">
        <v>10</v>
      </c>
      <c r="F214" s="15">
        <v>10</v>
      </c>
      <c r="G214" s="15">
        <v>10</v>
      </c>
      <c r="H214" s="15">
        <v>10</v>
      </c>
      <c r="I214" s="15">
        <v>1255.24</v>
      </c>
      <c r="J214" s="15">
        <v>1474.18</v>
      </c>
      <c r="K214" s="15">
        <v>1651.21</v>
      </c>
      <c r="L214" s="15">
        <v>1651.21</v>
      </c>
      <c r="M214" s="15">
        <v>1651.21</v>
      </c>
    </row>
    <row r="215" spans="1:13" s="22" customFormat="1" ht="45" x14ac:dyDescent="0.25">
      <c r="A215" s="14">
        <v>6</v>
      </c>
      <c r="B215" s="30" t="s">
        <v>129</v>
      </c>
      <c r="C215" s="14" t="s">
        <v>44</v>
      </c>
      <c r="D215" s="15">
        <v>84</v>
      </c>
      <c r="E215" s="15">
        <v>40</v>
      </c>
      <c r="F215" s="15">
        <v>40</v>
      </c>
      <c r="G215" s="15">
        <v>40</v>
      </c>
      <c r="H215" s="15">
        <v>40</v>
      </c>
      <c r="I215" s="15">
        <v>10259.209999999999</v>
      </c>
      <c r="J215" s="15">
        <v>5371.04</v>
      </c>
      <c r="K215" s="15">
        <v>5852.8</v>
      </c>
      <c r="L215" s="15">
        <v>5852.8</v>
      </c>
      <c r="M215" s="15">
        <v>5852.8</v>
      </c>
    </row>
    <row r="216" spans="1:13" s="22" customFormat="1" ht="120" x14ac:dyDescent="0.25">
      <c r="A216" s="14">
        <v>7</v>
      </c>
      <c r="B216" s="30" t="s">
        <v>130</v>
      </c>
      <c r="C216" s="14" t="s">
        <v>44</v>
      </c>
      <c r="D216" s="15">
        <v>165344</v>
      </c>
      <c r="E216" s="15">
        <v>154218</v>
      </c>
      <c r="F216" s="15">
        <v>154218</v>
      </c>
      <c r="G216" s="15">
        <v>154218</v>
      </c>
      <c r="H216" s="15">
        <v>154218</v>
      </c>
      <c r="I216" s="15">
        <v>360283.005</v>
      </c>
      <c r="J216" s="15">
        <v>380154.65399999998</v>
      </c>
      <c r="K216" s="15">
        <v>404067.88</v>
      </c>
      <c r="L216" s="15">
        <v>404067.88</v>
      </c>
      <c r="M216" s="15">
        <v>404067.88</v>
      </c>
    </row>
    <row r="217" spans="1:13" s="22" customFormat="1" ht="120" x14ac:dyDescent="0.25">
      <c r="A217" s="14">
        <v>8</v>
      </c>
      <c r="B217" s="30" t="s">
        <v>131</v>
      </c>
      <c r="C217" s="14" t="s">
        <v>44</v>
      </c>
      <c r="D217" s="15">
        <v>14215</v>
      </c>
      <c r="E217" s="15">
        <v>12950</v>
      </c>
      <c r="F217" s="15">
        <v>12950</v>
      </c>
      <c r="G217" s="15">
        <v>12950</v>
      </c>
      <c r="H217" s="15">
        <v>12950</v>
      </c>
      <c r="I217" s="15">
        <v>104721.67</v>
      </c>
      <c r="J217" s="15">
        <v>110146.185</v>
      </c>
      <c r="K217" s="15">
        <v>111438.27</v>
      </c>
      <c r="L217" s="15">
        <v>111438.27</v>
      </c>
      <c r="M217" s="15">
        <v>111438.27</v>
      </c>
    </row>
    <row r="218" spans="1:13" s="22" customFormat="1" ht="120" x14ac:dyDescent="0.25">
      <c r="A218" s="14">
        <v>9</v>
      </c>
      <c r="B218" s="32" t="s">
        <v>132</v>
      </c>
      <c r="C218" s="16" t="s">
        <v>44</v>
      </c>
      <c r="D218" s="17">
        <v>2208</v>
      </c>
      <c r="E218" s="17">
        <v>2955</v>
      </c>
      <c r="F218" s="17">
        <v>2955</v>
      </c>
      <c r="G218" s="17">
        <v>2955</v>
      </c>
      <c r="H218" s="17">
        <v>2955</v>
      </c>
      <c r="I218" s="17">
        <v>604553.21</v>
      </c>
      <c r="J218" s="17">
        <v>632849.18000000005</v>
      </c>
      <c r="K218" s="17">
        <v>682213.08</v>
      </c>
      <c r="L218" s="17">
        <v>682213.08</v>
      </c>
      <c r="M218" s="17">
        <v>682213.08</v>
      </c>
    </row>
    <row r="219" spans="1:13" s="22" customFormat="1" ht="45" x14ac:dyDescent="0.25">
      <c r="A219" s="14">
        <v>10</v>
      </c>
      <c r="B219" s="32" t="s">
        <v>133</v>
      </c>
      <c r="C219" s="16" t="s">
        <v>33</v>
      </c>
      <c r="D219" s="17">
        <v>28696</v>
      </c>
      <c r="E219" s="17">
        <v>25079</v>
      </c>
      <c r="F219" s="17">
        <v>25079</v>
      </c>
      <c r="G219" s="17">
        <v>25079</v>
      </c>
      <c r="H219" s="17">
        <v>25079</v>
      </c>
      <c r="I219" s="17">
        <v>4402.1170000000002</v>
      </c>
      <c r="J219" s="17">
        <v>4001.0169999999998</v>
      </c>
      <c r="K219" s="63">
        <v>4429</v>
      </c>
      <c r="L219" s="63">
        <v>4429</v>
      </c>
      <c r="M219" s="63">
        <v>4429</v>
      </c>
    </row>
    <row r="220" spans="1:13" s="22" customFormat="1" ht="15.75" customHeight="1" x14ac:dyDescent="0.25">
      <c r="A220" s="27"/>
      <c r="B220" s="9" t="s">
        <v>23</v>
      </c>
      <c r="C220" s="10"/>
      <c r="D220" s="11"/>
      <c r="E220" s="11"/>
      <c r="F220" s="11"/>
      <c r="G220" s="11"/>
      <c r="H220" s="11"/>
      <c r="I220" s="12">
        <v>1139381.071</v>
      </c>
      <c r="J220" s="12">
        <v>1193717.284</v>
      </c>
      <c r="K220" s="12">
        <v>1274486.22</v>
      </c>
      <c r="L220" s="12">
        <v>1274486.22</v>
      </c>
      <c r="M220" s="12">
        <v>1274486.22</v>
      </c>
    </row>
    <row r="221" spans="1:13" s="22" customFormat="1" ht="20.45" customHeight="1" x14ac:dyDescent="0.25">
      <c r="A221" s="65" t="s">
        <v>134</v>
      </c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</row>
    <row r="222" spans="1:13" s="22" customFormat="1" ht="30" x14ac:dyDescent="0.25">
      <c r="A222" s="61">
        <v>1</v>
      </c>
      <c r="B222" s="31" t="s">
        <v>87</v>
      </c>
      <c r="C222" s="6" t="s">
        <v>45</v>
      </c>
      <c r="D222" s="18">
        <v>36384</v>
      </c>
      <c r="E222" s="18">
        <v>56760</v>
      </c>
      <c r="F222" s="18">
        <v>102138</v>
      </c>
      <c r="G222" s="18">
        <v>103258</v>
      </c>
      <c r="H222" s="18">
        <v>103258</v>
      </c>
      <c r="I222" s="18">
        <v>7242.1</v>
      </c>
      <c r="J222" s="18">
        <v>8741</v>
      </c>
      <c r="K222" s="18">
        <v>15320.7</v>
      </c>
      <c r="L222" s="18">
        <v>15488.7</v>
      </c>
      <c r="M222" s="18">
        <v>15488.7</v>
      </c>
    </row>
    <row r="223" spans="1:13" s="22" customFormat="1" ht="60" x14ac:dyDescent="0.25">
      <c r="A223" s="61">
        <v>2</v>
      </c>
      <c r="B223" s="31" t="s">
        <v>135</v>
      </c>
      <c r="C223" s="6" t="s">
        <v>136</v>
      </c>
      <c r="D223" s="18">
        <v>21</v>
      </c>
      <c r="E223" s="18">
        <v>21</v>
      </c>
      <c r="F223" s="18">
        <v>78</v>
      </c>
      <c r="G223" s="18">
        <v>78</v>
      </c>
      <c r="H223" s="18">
        <v>78</v>
      </c>
      <c r="I223" s="18">
        <v>2692.2</v>
      </c>
      <c r="J223" s="18">
        <v>1598.8</v>
      </c>
      <c r="K223" s="18">
        <v>18788.7</v>
      </c>
      <c r="L223" s="18">
        <v>18788.7</v>
      </c>
      <c r="M223" s="18">
        <v>18788.7</v>
      </c>
    </row>
    <row r="224" spans="1:13" s="22" customFormat="1" ht="90" x14ac:dyDescent="0.25">
      <c r="A224" s="19">
        <v>3</v>
      </c>
      <c r="B224" s="31" t="s">
        <v>137</v>
      </c>
      <c r="C224" s="6" t="s">
        <v>136</v>
      </c>
      <c r="D224" s="18">
        <v>33</v>
      </c>
      <c r="E224" s="18">
        <v>57</v>
      </c>
      <c r="F224" s="18">
        <v>80</v>
      </c>
      <c r="G224" s="18">
        <v>80</v>
      </c>
      <c r="H224" s="18">
        <v>80</v>
      </c>
      <c r="I224" s="18">
        <v>8308.76</v>
      </c>
      <c r="J224" s="18">
        <v>8404.6</v>
      </c>
      <c r="K224" s="18">
        <v>11802.4</v>
      </c>
      <c r="L224" s="18">
        <v>11802.4</v>
      </c>
      <c r="M224" s="18">
        <v>11802.4</v>
      </c>
    </row>
    <row r="225" spans="1:13" s="22" customFormat="1" ht="30" x14ac:dyDescent="0.25">
      <c r="A225" s="61">
        <v>4</v>
      </c>
      <c r="B225" s="31" t="s">
        <v>138</v>
      </c>
      <c r="C225" s="6" t="s">
        <v>136</v>
      </c>
      <c r="D225" s="18">
        <v>2</v>
      </c>
      <c r="E225" s="18">
        <v>2</v>
      </c>
      <c r="F225" s="18">
        <v>2</v>
      </c>
      <c r="G225" s="18">
        <v>2</v>
      </c>
      <c r="H225" s="18">
        <v>2</v>
      </c>
      <c r="I225" s="18">
        <v>1356.94</v>
      </c>
      <c r="J225" s="18">
        <v>1638.1</v>
      </c>
      <c r="K225" s="18">
        <v>1738.8</v>
      </c>
      <c r="L225" s="18">
        <v>1738.8</v>
      </c>
      <c r="M225" s="18">
        <v>1738.8</v>
      </c>
    </row>
    <row r="226" spans="1:13" s="22" customFormat="1" ht="15.75" customHeight="1" x14ac:dyDescent="0.25">
      <c r="A226" s="27"/>
      <c r="B226" s="9" t="s">
        <v>23</v>
      </c>
      <c r="C226" s="10"/>
      <c r="D226" s="11"/>
      <c r="E226" s="11"/>
      <c r="F226" s="11"/>
      <c r="G226" s="11"/>
      <c r="H226" s="11"/>
      <c r="I226" s="12">
        <v>19599.999999999996</v>
      </c>
      <c r="J226" s="12">
        <v>20382.5</v>
      </c>
      <c r="K226" s="12">
        <v>47650.600000000006</v>
      </c>
      <c r="L226" s="12">
        <v>47818.600000000006</v>
      </c>
      <c r="M226" s="12">
        <v>47818.600000000006</v>
      </c>
    </row>
    <row r="227" spans="1:13" s="22" customFormat="1" ht="19.149999999999999" customHeight="1" x14ac:dyDescent="0.25">
      <c r="A227" s="65" t="s">
        <v>141</v>
      </c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</row>
    <row r="228" spans="1:13" s="22" customFormat="1" ht="30" x14ac:dyDescent="0.25">
      <c r="A228" s="61">
        <v>1</v>
      </c>
      <c r="B228" s="31" t="s">
        <v>143</v>
      </c>
      <c r="C228" s="6" t="s">
        <v>142</v>
      </c>
      <c r="D228" s="18">
        <v>15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</row>
    <row r="229" spans="1:13" s="22" customFormat="1" ht="30" x14ac:dyDescent="0.25">
      <c r="A229" s="61">
        <v>2</v>
      </c>
      <c r="B229" s="31" t="s">
        <v>363</v>
      </c>
      <c r="C229" s="6" t="s">
        <v>142</v>
      </c>
      <c r="D229" s="18">
        <v>15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</row>
    <row r="230" spans="1:13" s="22" customFormat="1" ht="30" x14ac:dyDescent="0.25">
      <c r="A230" s="61">
        <v>3</v>
      </c>
      <c r="B230" s="31" t="s">
        <v>144</v>
      </c>
      <c r="C230" s="6" t="s">
        <v>145</v>
      </c>
      <c r="D230" s="18">
        <v>89</v>
      </c>
      <c r="E230" s="18">
        <v>92</v>
      </c>
      <c r="F230" s="18">
        <v>92</v>
      </c>
      <c r="G230" s="18">
        <v>92</v>
      </c>
      <c r="H230" s="18">
        <v>92</v>
      </c>
      <c r="I230" s="18">
        <v>64900.2</v>
      </c>
      <c r="J230" s="18">
        <v>94989.288</v>
      </c>
      <c r="K230" s="18">
        <v>108132.4</v>
      </c>
      <c r="L230" s="18">
        <v>108132.4</v>
      </c>
      <c r="M230" s="18">
        <v>108132.4</v>
      </c>
    </row>
    <row r="231" spans="1:13" s="22" customFormat="1" x14ac:dyDescent="0.25">
      <c r="A231" s="61">
        <v>4</v>
      </c>
      <c r="B231" s="31" t="s">
        <v>146</v>
      </c>
      <c r="C231" s="6" t="s">
        <v>142</v>
      </c>
      <c r="D231" s="18">
        <v>21</v>
      </c>
      <c r="E231" s="18">
        <v>0</v>
      </c>
      <c r="F231" s="18">
        <v>0</v>
      </c>
      <c r="G231" s="18">
        <v>0</v>
      </c>
      <c r="H231" s="18">
        <v>0</v>
      </c>
      <c r="I231" s="18">
        <v>43868.800000000003</v>
      </c>
      <c r="J231" s="18">
        <v>0</v>
      </c>
      <c r="K231" s="18">
        <v>0</v>
      </c>
      <c r="L231" s="18">
        <v>0</v>
      </c>
      <c r="M231" s="18">
        <v>0</v>
      </c>
    </row>
    <row r="232" spans="1:13" s="22" customFormat="1" ht="45" x14ac:dyDescent="0.25">
      <c r="A232" s="61">
        <v>5</v>
      </c>
      <c r="B232" s="31" t="s">
        <v>147</v>
      </c>
      <c r="C232" s="6" t="s">
        <v>142</v>
      </c>
      <c r="D232" s="18">
        <v>2490</v>
      </c>
      <c r="E232" s="18">
        <v>3075</v>
      </c>
      <c r="F232" s="18">
        <v>2428</v>
      </c>
      <c r="G232" s="18">
        <v>2428</v>
      </c>
      <c r="H232" s="18">
        <v>2428</v>
      </c>
      <c r="I232" s="18">
        <v>25568.9</v>
      </c>
      <c r="J232" s="18">
        <v>28402.85</v>
      </c>
      <c r="K232" s="18">
        <v>14470.92</v>
      </c>
      <c r="L232" s="18">
        <v>14470.92</v>
      </c>
      <c r="M232" s="18">
        <v>14470.92</v>
      </c>
    </row>
    <row r="233" spans="1:13" s="22" customFormat="1" ht="45" x14ac:dyDescent="0.25">
      <c r="A233" s="61">
        <v>6</v>
      </c>
      <c r="B233" s="31" t="s">
        <v>148</v>
      </c>
      <c r="C233" s="6" t="s">
        <v>142</v>
      </c>
      <c r="D233" s="18">
        <v>83</v>
      </c>
      <c r="E233" s="18">
        <v>80</v>
      </c>
      <c r="F233" s="18">
        <v>75</v>
      </c>
      <c r="G233" s="18">
        <v>75</v>
      </c>
      <c r="H233" s="18">
        <v>75</v>
      </c>
      <c r="I233" s="18">
        <v>3574.65</v>
      </c>
      <c r="J233" s="18">
        <v>5391.03</v>
      </c>
      <c r="K233" s="18">
        <v>4847.3999999999996</v>
      </c>
      <c r="L233" s="18">
        <v>4847.3999999999996</v>
      </c>
      <c r="M233" s="18">
        <v>4847.3999999999996</v>
      </c>
    </row>
    <row r="234" spans="1:13" s="22" customFormat="1" ht="45" x14ac:dyDescent="0.25">
      <c r="A234" s="61">
        <v>7</v>
      </c>
      <c r="B234" s="31" t="s">
        <v>149</v>
      </c>
      <c r="C234" s="6" t="s">
        <v>33</v>
      </c>
      <c r="D234" s="18">
        <v>10</v>
      </c>
      <c r="E234" s="18">
        <v>0</v>
      </c>
      <c r="F234" s="18">
        <v>0</v>
      </c>
      <c r="G234" s="18">
        <v>0</v>
      </c>
      <c r="H234" s="18">
        <v>0</v>
      </c>
      <c r="I234" s="18">
        <v>10764.7</v>
      </c>
      <c r="J234" s="18">
        <v>0</v>
      </c>
      <c r="K234" s="18">
        <v>0</v>
      </c>
      <c r="L234" s="18">
        <v>0</v>
      </c>
      <c r="M234" s="18">
        <v>0</v>
      </c>
    </row>
    <row r="235" spans="1:13" s="22" customFormat="1" ht="45" x14ac:dyDescent="0.25">
      <c r="A235" s="61">
        <v>8</v>
      </c>
      <c r="B235" s="31" t="s">
        <v>147</v>
      </c>
      <c r="C235" s="6" t="s">
        <v>33</v>
      </c>
      <c r="D235" s="18">
        <v>58</v>
      </c>
      <c r="E235" s="18">
        <v>25</v>
      </c>
      <c r="F235" s="18">
        <v>21</v>
      </c>
      <c r="G235" s="18">
        <v>21</v>
      </c>
      <c r="H235" s="18">
        <v>21</v>
      </c>
      <c r="I235" s="18">
        <v>365.89</v>
      </c>
      <c r="J235" s="18">
        <v>1358.04</v>
      </c>
      <c r="K235" s="18">
        <v>1083.3699999999999</v>
      </c>
      <c r="L235" s="18">
        <v>1083.3699999999999</v>
      </c>
      <c r="M235" s="18">
        <v>1083.3699999999999</v>
      </c>
    </row>
    <row r="236" spans="1:13" s="22" customFormat="1" ht="75" x14ac:dyDescent="0.25">
      <c r="A236" s="61">
        <v>9</v>
      </c>
      <c r="B236" s="31" t="s">
        <v>150</v>
      </c>
      <c r="C236" s="6" t="s">
        <v>142</v>
      </c>
      <c r="D236" s="18">
        <v>1125</v>
      </c>
      <c r="E236" s="18">
        <v>0</v>
      </c>
      <c r="F236" s="18">
        <v>0</v>
      </c>
      <c r="G236" s="18">
        <v>0</v>
      </c>
      <c r="H236" s="18">
        <v>0</v>
      </c>
      <c r="I236" s="18">
        <v>1661.1</v>
      </c>
      <c r="J236" s="18">
        <v>0</v>
      </c>
      <c r="K236" s="18">
        <v>0</v>
      </c>
      <c r="L236" s="18">
        <v>0</v>
      </c>
      <c r="M236" s="18">
        <v>0</v>
      </c>
    </row>
    <row r="237" spans="1:13" s="22" customFormat="1" ht="45" x14ac:dyDescent="0.25">
      <c r="A237" s="61">
        <v>10</v>
      </c>
      <c r="B237" s="31" t="s">
        <v>151</v>
      </c>
      <c r="C237" s="6" t="s">
        <v>33</v>
      </c>
      <c r="D237" s="18">
        <v>120</v>
      </c>
      <c r="E237" s="18">
        <v>0</v>
      </c>
      <c r="F237" s="18">
        <v>0</v>
      </c>
      <c r="G237" s="18">
        <v>0</v>
      </c>
      <c r="H237" s="18">
        <v>0</v>
      </c>
      <c r="I237" s="18">
        <v>4471.3999999999996</v>
      </c>
      <c r="J237" s="18">
        <v>0</v>
      </c>
      <c r="K237" s="18">
        <v>0</v>
      </c>
      <c r="L237" s="18">
        <v>0</v>
      </c>
      <c r="M237" s="18">
        <v>0</v>
      </c>
    </row>
    <row r="238" spans="1:13" s="22" customFormat="1" ht="60" x14ac:dyDescent="0.25">
      <c r="A238" s="61">
        <v>11</v>
      </c>
      <c r="B238" s="31" t="s">
        <v>364</v>
      </c>
      <c r="C238" s="6" t="s">
        <v>33</v>
      </c>
      <c r="D238" s="18">
        <v>543511</v>
      </c>
      <c r="E238" s="18">
        <v>29712</v>
      </c>
      <c r="F238" s="18">
        <v>862126</v>
      </c>
      <c r="G238" s="18">
        <v>0</v>
      </c>
      <c r="H238" s="18">
        <v>0</v>
      </c>
      <c r="I238" s="18">
        <v>28000</v>
      </c>
      <c r="J238" s="18">
        <v>30904.799999999999</v>
      </c>
      <c r="K238" s="18">
        <v>33751.9</v>
      </c>
      <c r="L238" s="18">
        <v>33751.9</v>
      </c>
      <c r="M238" s="18">
        <v>33751.9</v>
      </c>
    </row>
    <row r="239" spans="1:13" s="22" customFormat="1" ht="75" x14ac:dyDescent="0.25">
      <c r="A239" s="61">
        <v>12</v>
      </c>
      <c r="B239" s="31" t="s">
        <v>152</v>
      </c>
      <c r="C239" s="61" t="s">
        <v>33</v>
      </c>
      <c r="D239" s="18">
        <v>5</v>
      </c>
      <c r="E239" s="18">
        <v>5</v>
      </c>
      <c r="F239" s="18">
        <v>4</v>
      </c>
      <c r="G239" s="18">
        <v>4</v>
      </c>
      <c r="H239" s="18">
        <v>4</v>
      </c>
      <c r="I239" s="18">
        <v>2161.9</v>
      </c>
      <c r="J239" s="18">
        <v>2048.37</v>
      </c>
      <c r="K239" s="18">
        <v>1628.76</v>
      </c>
      <c r="L239" s="18">
        <v>1628.76</v>
      </c>
      <c r="M239" s="18">
        <v>1628.8</v>
      </c>
    </row>
    <row r="240" spans="1:13" s="22" customFormat="1" ht="45" x14ac:dyDescent="0.25">
      <c r="A240" s="61">
        <v>13</v>
      </c>
      <c r="B240" s="31" t="s">
        <v>153</v>
      </c>
      <c r="C240" s="61" t="s">
        <v>33</v>
      </c>
      <c r="D240" s="18">
        <v>12</v>
      </c>
      <c r="E240" s="18">
        <v>12</v>
      </c>
      <c r="F240" s="18">
        <v>12</v>
      </c>
      <c r="G240" s="18">
        <v>12</v>
      </c>
      <c r="H240" s="18">
        <v>12</v>
      </c>
      <c r="I240" s="18">
        <v>2825.3</v>
      </c>
      <c r="J240" s="18">
        <v>2947.77</v>
      </c>
      <c r="K240" s="18">
        <v>2195.16</v>
      </c>
      <c r="L240" s="18">
        <v>2195.16</v>
      </c>
      <c r="M240" s="18">
        <v>2195.16</v>
      </c>
    </row>
    <row r="241" spans="1:13" s="22" customFormat="1" ht="30" x14ac:dyDescent="0.25">
      <c r="A241" s="61">
        <v>14</v>
      </c>
      <c r="B241" s="31" t="s">
        <v>154</v>
      </c>
      <c r="C241" s="61" t="s">
        <v>33</v>
      </c>
      <c r="D241" s="18">
        <v>1</v>
      </c>
      <c r="E241" s="18">
        <v>1</v>
      </c>
      <c r="F241" s="18">
        <v>1</v>
      </c>
      <c r="G241" s="18">
        <v>1</v>
      </c>
      <c r="H241" s="18">
        <v>1</v>
      </c>
      <c r="I241" s="18">
        <v>1756.1</v>
      </c>
      <c r="J241" s="18">
        <v>1870.36</v>
      </c>
      <c r="K241" s="18">
        <v>2258.79</v>
      </c>
      <c r="L241" s="18">
        <v>2258.79</v>
      </c>
      <c r="M241" s="18">
        <v>2258.79</v>
      </c>
    </row>
    <row r="242" spans="1:13" s="22" customFormat="1" ht="30" x14ac:dyDescent="0.25">
      <c r="A242" s="61">
        <v>15</v>
      </c>
      <c r="B242" s="31" t="s">
        <v>155</v>
      </c>
      <c r="C242" s="61" t="s">
        <v>33</v>
      </c>
      <c r="D242" s="18">
        <v>10</v>
      </c>
      <c r="E242" s="18">
        <v>6</v>
      </c>
      <c r="F242" s="18">
        <v>6</v>
      </c>
      <c r="G242" s="18">
        <v>6</v>
      </c>
      <c r="H242" s="18">
        <v>6</v>
      </c>
      <c r="I242" s="18">
        <v>3551.8</v>
      </c>
      <c r="J242" s="18">
        <v>3330.71</v>
      </c>
      <c r="K242" s="18">
        <v>3776.48</v>
      </c>
      <c r="L242" s="18">
        <v>3776.48</v>
      </c>
      <c r="M242" s="18">
        <v>3776.48</v>
      </c>
    </row>
    <row r="243" spans="1:13" s="22" customFormat="1" ht="30" x14ac:dyDescent="0.25">
      <c r="A243" s="61">
        <v>16</v>
      </c>
      <c r="B243" s="31" t="s">
        <v>156</v>
      </c>
      <c r="C243" s="61" t="s">
        <v>33</v>
      </c>
      <c r="D243" s="18">
        <v>5</v>
      </c>
      <c r="E243" s="18">
        <v>5</v>
      </c>
      <c r="F243" s="18">
        <v>5</v>
      </c>
      <c r="G243" s="18">
        <v>5</v>
      </c>
      <c r="H243" s="18">
        <v>5</v>
      </c>
      <c r="I243" s="18">
        <v>470.1</v>
      </c>
      <c r="J243" s="18">
        <v>1023.85</v>
      </c>
      <c r="K243" s="18">
        <v>1218.58</v>
      </c>
      <c r="L243" s="18">
        <v>1218.58</v>
      </c>
      <c r="M243" s="18">
        <v>1218.58</v>
      </c>
    </row>
    <row r="244" spans="1:13" s="22" customFormat="1" ht="30" x14ac:dyDescent="0.25">
      <c r="A244" s="61">
        <v>17</v>
      </c>
      <c r="B244" s="31" t="s">
        <v>157</v>
      </c>
      <c r="C244" s="61" t="s">
        <v>33</v>
      </c>
      <c r="D244" s="18">
        <v>150</v>
      </c>
      <c r="E244" s="18">
        <v>150</v>
      </c>
      <c r="F244" s="18">
        <v>150</v>
      </c>
      <c r="G244" s="18">
        <v>150</v>
      </c>
      <c r="H244" s="18">
        <v>150</v>
      </c>
      <c r="I244" s="18">
        <v>3447.3</v>
      </c>
      <c r="J244" s="18">
        <v>3702.8</v>
      </c>
      <c r="K244" s="18">
        <v>4495.67</v>
      </c>
      <c r="L244" s="18">
        <v>4495.6749999999902</v>
      </c>
      <c r="M244" s="18">
        <v>4495.67</v>
      </c>
    </row>
    <row r="245" spans="1:13" s="22" customFormat="1" ht="45" x14ac:dyDescent="0.25">
      <c r="A245" s="61">
        <v>18</v>
      </c>
      <c r="B245" s="31" t="s">
        <v>158</v>
      </c>
      <c r="C245" s="61" t="s">
        <v>33</v>
      </c>
      <c r="D245" s="18">
        <v>3</v>
      </c>
      <c r="E245" s="18">
        <v>1</v>
      </c>
      <c r="F245" s="18">
        <v>1</v>
      </c>
      <c r="G245" s="18">
        <v>1</v>
      </c>
      <c r="H245" s="18">
        <v>1</v>
      </c>
      <c r="I245" s="18">
        <v>2202.4</v>
      </c>
      <c r="J245" s="18">
        <v>1500.5</v>
      </c>
      <c r="K245" s="18">
        <v>1695.21</v>
      </c>
      <c r="L245" s="18">
        <v>1695.2149999999899</v>
      </c>
      <c r="M245" s="18">
        <v>1695.21</v>
      </c>
    </row>
    <row r="246" spans="1:13" s="22" customFormat="1" ht="30" x14ac:dyDescent="0.25">
      <c r="A246" s="61">
        <v>19</v>
      </c>
      <c r="B246" s="31" t="s">
        <v>159</v>
      </c>
      <c r="C246" s="61" t="s">
        <v>33</v>
      </c>
      <c r="D246" s="18">
        <v>180</v>
      </c>
      <c r="E246" s="18">
        <v>280</v>
      </c>
      <c r="F246" s="18">
        <v>180</v>
      </c>
      <c r="G246" s="18">
        <v>180</v>
      </c>
      <c r="H246" s="18">
        <v>180</v>
      </c>
      <c r="I246" s="18">
        <v>530.6</v>
      </c>
      <c r="J246" s="18">
        <v>1381.8</v>
      </c>
      <c r="K246" s="18">
        <v>1260.3800000000001</v>
      </c>
      <c r="L246" s="18">
        <v>1260.38499999999</v>
      </c>
      <c r="M246" s="18">
        <v>1260.3800000000001</v>
      </c>
    </row>
    <row r="247" spans="1:13" s="22" customFormat="1" ht="30" x14ac:dyDescent="0.25">
      <c r="A247" s="61">
        <v>20</v>
      </c>
      <c r="B247" s="31" t="s">
        <v>160</v>
      </c>
      <c r="C247" s="61" t="s">
        <v>33</v>
      </c>
      <c r="D247" s="18">
        <v>3</v>
      </c>
      <c r="E247" s="18">
        <v>1</v>
      </c>
      <c r="F247" s="18">
        <v>1</v>
      </c>
      <c r="G247" s="18">
        <v>1</v>
      </c>
      <c r="H247" s="18">
        <v>1</v>
      </c>
      <c r="I247" s="18">
        <v>3585.6</v>
      </c>
      <c r="J247" s="18">
        <v>2045.5</v>
      </c>
      <c r="K247" s="18">
        <v>3552.9</v>
      </c>
      <c r="L247" s="18">
        <v>3552.9</v>
      </c>
      <c r="M247" s="18">
        <v>3552.9</v>
      </c>
    </row>
    <row r="248" spans="1:13" s="22" customFormat="1" x14ac:dyDescent="0.25">
      <c r="A248" s="61">
        <v>21</v>
      </c>
      <c r="B248" s="31" t="s">
        <v>365</v>
      </c>
      <c r="C248" s="6" t="s">
        <v>33</v>
      </c>
      <c r="D248" s="18">
        <v>6</v>
      </c>
      <c r="E248" s="18">
        <v>3</v>
      </c>
      <c r="F248" s="18">
        <v>4</v>
      </c>
      <c r="G248" s="18">
        <v>4</v>
      </c>
      <c r="H248" s="18">
        <v>4</v>
      </c>
      <c r="I248" s="18">
        <v>4590</v>
      </c>
      <c r="J248" s="18">
        <v>3990.9</v>
      </c>
      <c r="K248" s="18">
        <v>15082.17</v>
      </c>
      <c r="L248" s="18">
        <v>15082.17</v>
      </c>
      <c r="M248" s="18">
        <v>15082.17</v>
      </c>
    </row>
    <row r="249" spans="1:13" s="22" customFormat="1" x14ac:dyDescent="0.25">
      <c r="A249" s="61">
        <v>22</v>
      </c>
      <c r="B249" s="31" t="s">
        <v>366</v>
      </c>
      <c r="C249" s="6" t="s">
        <v>33</v>
      </c>
      <c r="D249" s="18">
        <v>24</v>
      </c>
      <c r="E249" s="18">
        <v>22</v>
      </c>
      <c r="F249" s="18">
        <v>22</v>
      </c>
      <c r="G249" s="18">
        <v>22</v>
      </c>
      <c r="H249" s="18">
        <v>2</v>
      </c>
      <c r="I249" s="18">
        <v>19370</v>
      </c>
      <c r="J249" s="18">
        <v>34904.1</v>
      </c>
      <c r="K249" s="18">
        <v>20437.86</v>
      </c>
      <c r="L249" s="18">
        <v>20437.8</v>
      </c>
      <c r="M249" s="18">
        <v>3037.8</v>
      </c>
    </row>
    <row r="250" spans="1:13" s="22" customFormat="1" ht="30" x14ac:dyDescent="0.25">
      <c r="A250" s="61">
        <v>23</v>
      </c>
      <c r="B250" s="31" t="s">
        <v>161</v>
      </c>
      <c r="C250" s="6" t="s">
        <v>33</v>
      </c>
      <c r="D250" s="18">
        <v>1200</v>
      </c>
      <c r="E250" s="18">
        <v>1300</v>
      </c>
      <c r="F250" s="18">
        <v>1300</v>
      </c>
      <c r="G250" s="18">
        <v>1300</v>
      </c>
      <c r="H250" s="18">
        <v>1300</v>
      </c>
      <c r="I250" s="18">
        <v>14851.6</v>
      </c>
      <c r="J250" s="18">
        <v>16366.9</v>
      </c>
      <c r="K250" s="18">
        <v>18146.13</v>
      </c>
      <c r="L250" s="18">
        <v>18146.13</v>
      </c>
      <c r="M250" s="18">
        <v>18146.13</v>
      </c>
    </row>
    <row r="251" spans="1:13" s="22" customFormat="1" x14ac:dyDescent="0.25">
      <c r="A251" s="61">
        <v>24</v>
      </c>
      <c r="B251" s="31" t="s">
        <v>162</v>
      </c>
      <c r="C251" s="6" t="s">
        <v>33</v>
      </c>
      <c r="D251" s="18">
        <v>60</v>
      </c>
      <c r="E251" s="18">
        <v>60</v>
      </c>
      <c r="F251" s="18">
        <v>70</v>
      </c>
      <c r="G251" s="18">
        <v>70</v>
      </c>
      <c r="H251" s="18">
        <v>70</v>
      </c>
      <c r="I251" s="18">
        <v>6611.5</v>
      </c>
      <c r="J251" s="18">
        <v>7019.9</v>
      </c>
      <c r="K251" s="18">
        <v>11989.58</v>
      </c>
      <c r="L251" s="18">
        <v>11989.58</v>
      </c>
      <c r="M251" s="18">
        <v>11989.58</v>
      </c>
    </row>
    <row r="252" spans="1:13" s="22" customFormat="1" ht="75" x14ac:dyDescent="0.25">
      <c r="A252" s="61">
        <v>25</v>
      </c>
      <c r="B252" s="31" t="s">
        <v>163</v>
      </c>
      <c r="C252" s="6" t="s">
        <v>33</v>
      </c>
      <c r="D252" s="18">
        <v>3</v>
      </c>
      <c r="E252" s="18">
        <v>3</v>
      </c>
      <c r="F252" s="18">
        <v>3</v>
      </c>
      <c r="G252" s="18">
        <v>3</v>
      </c>
      <c r="H252" s="18">
        <v>3</v>
      </c>
      <c r="I252" s="18">
        <v>2896.3</v>
      </c>
      <c r="J252" s="18">
        <v>2896.3</v>
      </c>
      <c r="K252" s="18">
        <v>3457.03</v>
      </c>
      <c r="L252" s="18">
        <v>3457.03</v>
      </c>
      <c r="M252" s="18">
        <v>3457.03</v>
      </c>
    </row>
    <row r="253" spans="1:13" s="22" customFormat="1" ht="30" x14ac:dyDescent="0.25">
      <c r="A253" s="61">
        <v>26</v>
      </c>
      <c r="B253" s="31" t="s">
        <v>157</v>
      </c>
      <c r="C253" s="6" t="s">
        <v>33</v>
      </c>
      <c r="D253" s="18">
        <v>1</v>
      </c>
      <c r="E253" s="18">
        <v>1</v>
      </c>
      <c r="F253" s="18">
        <v>1</v>
      </c>
      <c r="G253" s="18">
        <v>1</v>
      </c>
      <c r="H253" s="18">
        <v>1</v>
      </c>
      <c r="I253" s="18">
        <v>1254.0999999999999</v>
      </c>
      <c r="J253" s="18">
        <v>1254</v>
      </c>
      <c r="K253" s="18">
        <v>1500.25</v>
      </c>
      <c r="L253" s="18">
        <v>1500.25444444444</v>
      </c>
      <c r="M253" s="18">
        <v>1500.25</v>
      </c>
    </row>
    <row r="254" spans="1:13" s="22" customFormat="1" ht="30" x14ac:dyDescent="0.25">
      <c r="A254" s="61">
        <v>27</v>
      </c>
      <c r="B254" s="31" t="s">
        <v>367</v>
      </c>
      <c r="C254" s="6" t="s">
        <v>142</v>
      </c>
      <c r="D254" s="18">
        <v>5</v>
      </c>
      <c r="E254" s="18">
        <v>5</v>
      </c>
      <c r="F254" s="18">
        <v>5</v>
      </c>
      <c r="G254" s="18">
        <v>5</v>
      </c>
      <c r="H254" s="18">
        <v>5</v>
      </c>
      <c r="I254" s="18">
        <v>1872.7</v>
      </c>
      <c r="J254" s="18">
        <v>1872.6</v>
      </c>
      <c r="K254" s="18">
        <v>2235.39</v>
      </c>
      <c r="L254" s="18">
        <v>2235.39</v>
      </c>
      <c r="M254" s="18">
        <v>2235.39</v>
      </c>
    </row>
    <row r="255" spans="1:13" s="22" customFormat="1" ht="30" x14ac:dyDescent="0.25">
      <c r="A255" s="61">
        <v>28</v>
      </c>
      <c r="B255" s="31" t="s">
        <v>368</v>
      </c>
      <c r="C255" s="6" t="s">
        <v>142</v>
      </c>
      <c r="D255" s="18">
        <v>8</v>
      </c>
      <c r="E255" s="18">
        <v>8</v>
      </c>
      <c r="F255" s="18">
        <v>8</v>
      </c>
      <c r="G255" s="18">
        <v>8</v>
      </c>
      <c r="H255" s="18">
        <v>8</v>
      </c>
      <c r="I255" s="18">
        <v>1472.7</v>
      </c>
      <c r="J255" s="18">
        <v>1472.6</v>
      </c>
      <c r="K255" s="18">
        <v>1757.45</v>
      </c>
      <c r="L255" s="18">
        <v>1757.45</v>
      </c>
      <c r="M255" s="18">
        <v>1757.45</v>
      </c>
    </row>
    <row r="256" spans="1:13" s="22" customFormat="1" ht="90" x14ac:dyDescent="0.25">
      <c r="A256" s="61">
        <v>29</v>
      </c>
      <c r="B256" s="31" t="s">
        <v>164</v>
      </c>
      <c r="C256" s="6" t="s">
        <v>33</v>
      </c>
      <c r="D256" s="18">
        <v>900</v>
      </c>
      <c r="E256" s="18">
        <v>1600</v>
      </c>
      <c r="F256" s="18">
        <v>1600</v>
      </c>
      <c r="G256" s="18">
        <v>1600</v>
      </c>
      <c r="H256" s="18">
        <v>1600</v>
      </c>
      <c r="I256" s="18">
        <v>6620</v>
      </c>
      <c r="J256" s="18">
        <v>10455.1</v>
      </c>
      <c r="K256" s="18">
        <v>12482.15</v>
      </c>
      <c r="L256" s="18">
        <v>12482.15</v>
      </c>
      <c r="M256" s="18">
        <v>12482.15</v>
      </c>
    </row>
    <row r="257" spans="1:13" s="22" customFormat="1" ht="60" x14ac:dyDescent="0.25">
      <c r="A257" s="61">
        <v>30</v>
      </c>
      <c r="B257" s="31" t="s">
        <v>165</v>
      </c>
      <c r="C257" s="6" t="s">
        <v>33</v>
      </c>
      <c r="D257" s="18">
        <v>707814</v>
      </c>
      <c r="E257" s="18">
        <v>0</v>
      </c>
      <c r="F257" s="18">
        <v>0</v>
      </c>
      <c r="G257" s="18">
        <v>0</v>
      </c>
      <c r="H257" s="18">
        <v>0</v>
      </c>
      <c r="I257" s="18">
        <v>250502.2</v>
      </c>
      <c r="J257" s="18">
        <v>0</v>
      </c>
      <c r="K257" s="18">
        <v>0</v>
      </c>
      <c r="L257" s="18">
        <v>0</v>
      </c>
      <c r="M257" s="18">
        <v>0</v>
      </c>
    </row>
    <row r="258" spans="1:13" s="22" customFormat="1" ht="60" x14ac:dyDescent="0.25">
      <c r="A258" s="61">
        <v>31</v>
      </c>
      <c r="B258" s="31" t="s">
        <v>166</v>
      </c>
      <c r="C258" s="6" t="s">
        <v>33</v>
      </c>
      <c r="D258" s="18">
        <v>100067</v>
      </c>
      <c r="E258" s="18">
        <v>0</v>
      </c>
      <c r="F258" s="18">
        <v>0</v>
      </c>
      <c r="G258" s="18">
        <v>0</v>
      </c>
      <c r="H258" s="18">
        <v>0</v>
      </c>
      <c r="I258" s="18">
        <v>35413.599999999999</v>
      </c>
      <c r="J258" s="18">
        <v>0</v>
      </c>
      <c r="K258" s="18">
        <v>0</v>
      </c>
      <c r="L258" s="18">
        <v>0</v>
      </c>
      <c r="M258" s="18">
        <v>0</v>
      </c>
    </row>
    <row r="259" spans="1:13" s="22" customFormat="1" ht="60" x14ac:dyDescent="0.25">
      <c r="A259" s="61">
        <v>32</v>
      </c>
      <c r="B259" s="31" t="s">
        <v>167</v>
      </c>
      <c r="C259" s="6" t="s">
        <v>33</v>
      </c>
      <c r="D259" s="18">
        <v>141806</v>
      </c>
      <c r="E259" s="18">
        <v>0</v>
      </c>
      <c r="F259" s="18">
        <v>0</v>
      </c>
      <c r="G259" s="18">
        <v>0</v>
      </c>
      <c r="H259" s="18">
        <v>0</v>
      </c>
      <c r="I259" s="18">
        <v>12707</v>
      </c>
      <c r="J259" s="18">
        <v>0</v>
      </c>
      <c r="K259" s="18">
        <v>0</v>
      </c>
      <c r="L259" s="18">
        <v>0</v>
      </c>
      <c r="M259" s="18">
        <v>0</v>
      </c>
    </row>
    <row r="260" spans="1:13" s="22" customFormat="1" ht="60" x14ac:dyDescent="0.25">
      <c r="A260" s="61">
        <v>33</v>
      </c>
      <c r="B260" s="31" t="s">
        <v>168</v>
      </c>
      <c r="C260" s="6" t="s">
        <v>33</v>
      </c>
      <c r="D260" s="18">
        <v>1314</v>
      </c>
      <c r="E260" s="18">
        <v>0</v>
      </c>
      <c r="F260" s="18">
        <v>0</v>
      </c>
      <c r="G260" s="18">
        <v>0</v>
      </c>
      <c r="H260" s="18">
        <v>0</v>
      </c>
      <c r="I260" s="18">
        <v>117.7</v>
      </c>
      <c r="J260" s="18">
        <v>0</v>
      </c>
      <c r="K260" s="18">
        <v>0</v>
      </c>
      <c r="L260" s="18">
        <v>0</v>
      </c>
      <c r="M260" s="18">
        <v>0</v>
      </c>
    </row>
    <row r="261" spans="1:13" s="22" customFormat="1" ht="45" x14ac:dyDescent="0.25">
      <c r="A261" s="61">
        <v>34</v>
      </c>
      <c r="B261" s="31" t="s">
        <v>169</v>
      </c>
      <c r="C261" s="6" t="s">
        <v>33</v>
      </c>
      <c r="D261" s="18">
        <v>843</v>
      </c>
      <c r="E261" s="18">
        <v>0</v>
      </c>
      <c r="F261" s="18">
        <v>0</v>
      </c>
      <c r="G261" s="18">
        <v>0</v>
      </c>
      <c r="H261" s="18">
        <v>0</v>
      </c>
      <c r="I261" s="18">
        <v>143.1</v>
      </c>
      <c r="J261" s="18">
        <v>0</v>
      </c>
      <c r="K261" s="18">
        <v>0</v>
      </c>
      <c r="L261" s="18">
        <v>0</v>
      </c>
      <c r="M261" s="18">
        <v>0</v>
      </c>
    </row>
    <row r="262" spans="1:13" s="22" customFormat="1" ht="75" x14ac:dyDescent="0.25">
      <c r="A262" s="61">
        <v>35</v>
      </c>
      <c r="B262" s="31" t="s">
        <v>170</v>
      </c>
      <c r="C262" s="6" t="s">
        <v>33</v>
      </c>
      <c r="D262" s="18">
        <v>718</v>
      </c>
      <c r="E262" s="18">
        <v>0</v>
      </c>
      <c r="F262" s="18">
        <v>0</v>
      </c>
      <c r="G262" s="18">
        <v>0</v>
      </c>
      <c r="H262" s="18">
        <v>0</v>
      </c>
      <c r="I262" s="18">
        <v>121.9</v>
      </c>
      <c r="J262" s="18">
        <v>0</v>
      </c>
      <c r="K262" s="18">
        <v>0</v>
      </c>
      <c r="L262" s="18">
        <v>0</v>
      </c>
      <c r="M262" s="18">
        <v>0</v>
      </c>
    </row>
    <row r="263" spans="1:13" s="22" customFormat="1" ht="30" x14ac:dyDescent="0.25">
      <c r="A263" s="61">
        <v>36</v>
      </c>
      <c r="B263" s="31" t="s">
        <v>171</v>
      </c>
      <c r="C263" s="6" t="s">
        <v>33</v>
      </c>
      <c r="D263" s="18">
        <v>0</v>
      </c>
      <c r="E263" s="18">
        <v>4100</v>
      </c>
      <c r="F263" s="18">
        <v>4200</v>
      </c>
      <c r="G263" s="18">
        <v>4200</v>
      </c>
      <c r="H263" s="18">
        <v>4200</v>
      </c>
      <c r="I263" s="18">
        <v>0</v>
      </c>
      <c r="J263" s="18">
        <v>2320.3000000000002</v>
      </c>
      <c r="K263" s="18">
        <v>2814.8</v>
      </c>
      <c r="L263" s="18">
        <v>2814.8</v>
      </c>
      <c r="M263" s="18">
        <v>2814.8</v>
      </c>
    </row>
    <row r="264" spans="1:13" s="22" customFormat="1" ht="30" x14ac:dyDescent="0.25">
      <c r="A264" s="61">
        <v>37</v>
      </c>
      <c r="B264" s="31" t="s">
        <v>172</v>
      </c>
      <c r="C264" s="6" t="s">
        <v>33</v>
      </c>
      <c r="D264" s="18">
        <v>0</v>
      </c>
      <c r="E264" s="18">
        <v>170000</v>
      </c>
      <c r="F264" s="18">
        <v>175000</v>
      </c>
      <c r="G264" s="18">
        <v>175000</v>
      </c>
      <c r="H264" s="18">
        <v>175000</v>
      </c>
      <c r="I264" s="18">
        <v>0</v>
      </c>
      <c r="J264" s="18">
        <v>173.4</v>
      </c>
      <c r="K264" s="18">
        <v>180.73</v>
      </c>
      <c r="L264" s="18">
        <v>180.73</v>
      </c>
      <c r="M264" s="18">
        <v>180.73</v>
      </c>
    </row>
    <row r="265" spans="1:13" s="22" customFormat="1" ht="30" x14ac:dyDescent="0.25">
      <c r="A265" s="61">
        <v>38</v>
      </c>
      <c r="B265" s="31" t="s">
        <v>173</v>
      </c>
      <c r="C265" s="6" t="s">
        <v>33</v>
      </c>
      <c r="D265" s="18">
        <v>0</v>
      </c>
      <c r="E265" s="18">
        <v>12000</v>
      </c>
      <c r="F265" s="18">
        <v>13000</v>
      </c>
      <c r="G265" s="18">
        <v>13000</v>
      </c>
      <c r="H265" s="18">
        <v>13000</v>
      </c>
      <c r="I265" s="18">
        <v>0</v>
      </c>
      <c r="J265" s="18">
        <v>620.6</v>
      </c>
      <c r="K265" s="18">
        <v>800.65</v>
      </c>
      <c r="L265" s="18">
        <v>800.65</v>
      </c>
      <c r="M265" s="18">
        <v>800.65</v>
      </c>
    </row>
    <row r="266" spans="1:13" s="22" customFormat="1" ht="30" x14ac:dyDescent="0.25">
      <c r="A266" s="61">
        <v>39</v>
      </c>
      <c r="B266" s="31" t="s">
        <v>174</v>
      </c>
      <c r="C266" s="6" t="s">
        <v>44</v>
      </c>
      <c r="D266" s="18">
        <v>0</v>
      </c>
      <c r="E266" s="18">
        <v>4700</v>
      </c>
      <c r="F266" s="18">
        <v>4900</v>
      </c>
      <c r="G266" s="18">
        <v>4900</v>
      </c>
      <c r="H266" s="18">
        <v>4900</v>
      </c>
      <c r="I266" s="18">
        <v>0</v>
      </c>
      <c r="J266" s="18">
        <v>2825.3</v>
      </c>
      <c r="K266" s="18">
        <v>14059.15</v>
      </c>
      <c r="L266" s="18">
        <v>14059.15</v>
      </c>
      <c r="M266" s="18">
        <v>14059.15</v>
      </c>
    </row>
    <row r="267" spans="1:13" s="22" customFormat="1" ht="30" x14ac:dyDescent="0.25">
      <c r="A267" s="61">
        <v>40</v>
      </c>
      <c r="B267" s="31" t="s">
        <v>175</v>
      </c>
      <c r="C267" s="6" t="s">
        <v>33</v>
      </c>
      <c r="D267" s="18">
        <v>0</v>
      </c>
      <c r="E267" s="18">
        <v>400</v>
      </c>
      <c r="F267" s="18">
        <v>500</v>
      </c>
      <c r="G267" s="18">
        <v>500</v>
      </c>
      <c r="H267" s="18">
        <v>500</v>
      </c>
      <c r="I267" s="18">
        <v>0</v>
      </c>
      <c r="J267" s="18">
        <v>2825.3</v>
      </c>
      <c r="K267" s="18">
        <v>14059.15</v>
      </c>
      <c r="L267" s="18">
        <v>14059.15</v>
      </c>
      <c r="M267" s="18">
        <v>14059.15</v>
      </c>
    </row>
    <row r="268" spans="1:13" s="22" customFormat="1" ht="30" x14ac:dyDescent="0.25">
      <c r="A268" s="61">
        <v>41</v>
      </c>
      <c r="B268" s="31" t="s">
        <v>176</v>
      </c>
      <c r="C268" s="6" t="s">
        <v>33</v>
      </c>
      <c r="D268" s="18">
        <v>0</v>
      </c>
      <c r="E268" s="18">
        <v>6</v>
      </c>
      <c r="F268" s="18">
        <v>7</v>
      </c>
      <c r="G268" s="18">
        <v>8</v>
      </c>
      <c r="H268" s="18">
        <v>8</v>
      </c>
      <c r="I268" s="18">
        <v>0</v>
      </c>
      <c r="J268" s="18">
        <v>3319.5</v>
      </c>
      <c r="K268" s="18">
        <v>3802.08</v>
      </c>
      <c r="L268" s="18">
        <v>3802.08</v>
      </c>
      <c r="M268" s="18">
        <v>3802.08</v>
      </c>
    </row>
    <row r="269" spans="1:13" s="22" customFormat="1" ht="45" x14ac:dyDescent="0.25">
      <c r="A269" s="61">
        <v>42</v>
      </c>
      <c r="B269" s="31" t="s">
        <v>177</v>
      </c>
      <c r="C269" s="6" t="s">
        <v>142</v>
      </c>
      <c r="D269" s="18">
        <v>0</v>
      </c>
      <c r="E269" s="18">
        <v>8</v>
      </c>
      <c r="F269" s="18">
        <v>9</v>
      </c>
      <c r="G269" s="18">
        <v>10</v>
      </c>
      <c r="H269" s="18">
        <v>10</v>
      </c>
      <c r="I269" s="18">
        <v>0</v>
      </c>
      <c r="J269" s="18">
        <v>2381</v>
      </c>
      <c r="K269" s="18">
        <v>2441.16</v>
      </c>
      <c r="L269" s="18">
        <v>2441.1644444444401</v>
      </c>
      <c r="M269" s="18">
        <v>2441.16</v>
      </c>
    </row>
    <row r="270" spans="1:13" s="22" customFormat="1" ht="45" x14ac:dyDescent="0.25">
      <c r="A270" s="61">
        <v>43</v>
      </c>
      <c r="B270" s="31" t="s">
        <v>178</v>
      </c>
      <c r="C270" s="6" t="s">
        <v>142</v>
      </c>
      <c r="D270" s="18">
        <v>0</v>
      </c>
      <c r="E270" s="18">
        <v>2</v>
      </c>
      <c r="F270" s="18">
        <v>3</v>
      </c>
      <c r="G270" s="18">
        <v>5</v>
      </c>
      <c r="H270" s="18">
        <v>5</v>
      </c>
      <c r="I270" s="18">
        <v>0</v>
      </c>
      <c r="J270" s="18">
        <v>1700.4</v>
      </c>
      <c r="K270" s="18">
        <v>1801.35</v>
      </c>
      <c r="L270" s="18">
        <v>1800.2</v>
      </c>
      <c r="M270" s="18">
        <v>1800.2</v>
      </c>
    </row>
    <row r="271" spans="1:13" s="22" customFormat="1" ht="45" x14ac:dyDescent="0.25">
      <c r="A271" s="61">
        <v>44</v>
      </c>
      <c r="B271" s="31" t="s">
        <v>179</v>
      </c>
      <c r="C271" s="6" t="s">
        <v>142</v>
      </c>
      <c r="D271" s="18">
        <v>0</v>
      </c>
      <c r="E271" s="18">
        <v>20</v>
      </c>
      <c r="F271" s="18">
        <v>30</v>
      </c>
      <c r="G271" s="18">
        <v>35</v>
      </c>
      <c r="H271" s="18">
        <v>35</v>
      </c>
      <c r="I271" s="18">
        <v>0</v>
      </c>
      <c r="J271" s="18">
        <v>1800</v>
      </c>
      <c r="K271" s="18">
        <v>1803.5</v>
      </c>
      <c r="L271" s="18">
        <v>1803.1</v>
      </c>
      <c r="M271" s="18">
        <v>1803.1</v>
      </c>
    </row>
    <row r="272" spans="1:13" s="22" customFormat="1" ht="75" x14ac:dyDescent="0.25">
      <c r="A272" s="61">
        <v>45</v>
      </c>
      <c r="B272" s="31" t="s">
        <v>180</v>
      </c>
      <c r="C272" s="6" t="s">
        <v>142</v>
      </c>
      <c r="D272" s="18">
        <v>0</v>
      </c>
      <c r="E272" s="18">
        <v>20</v>
      </c>
      <c r="F272" s="18">
        <v>30</v>
      </c>
      <c r="G272" s="18">
        <v>35</v>
      </c>
      <c r="H272" s="18">
        <v>35</v>
      </c>
      <c r="I272" s="18">
        <v>0</v>
      </c>
      <c r="J272" s="18">
        <v>2300</v>
      </c>
      <c r="K272" s="18">
        <v>2324.6999999999998</v>
      </c>
      <c r="L272" s="18">
        <v>2325.6999999999998</v>
      </c>
      <c r="M272" s="18">
        <v>2325.6999999999998</v>
      </c>
    </row>
    <row r="273" spans="1:13" s="22" customFormat="1" ht="75" x14ac:dyDescent="0.25">
      <c r="A273" s="61">
        <v>46</v>
      </c>
      <c r="B273" s="31" t="s">
        <v>369</v>
      </c>
      <c r="C273" s="6" t="s">
        <v>142</v>
      </c>
      <c r="D273" s="18">
        <v>0</v>
      </c>
      <c r="E273" s="18">
        <v>11</v>
      </c>
      <c r="F273" s="18">
        <v>15</v>
      </c>
      <c r="G273" s="18">
        <v>16</v>
      </c>
      <c r="H273" s="18">
        <v>16</v>
      </c>
      <c r="I273" s="18">
        <v>0</v>
      </c>
      <c r="J273" s="18">
        <v>3226</v>
      </c>
      <c r="K273" s="18">
        <v>3204.75</v>
      </c>
      <c r="L273" s="18">
        <v>3207.3</v>
      </c>
      <c r="M273" s="18">
        <v>3207.3</v>
      </c>
    </row>
    <row r="274" spans="1:13" s="22" customFormat="1" ht="105" x14ac:dyDescent="0.25">
      <c r="A274" s="61">
        <v>47</v>
      </c>
      <c r="B274" s="31" t="s">
        <v>181</v>
      </c>
      <c r="C274" s="6" t="s">
        <v>142</v>
      </c>
      <c r="D274" s="18">
        <v>0</v>
      </c>
      <c r="E274" s="18">
        <v>250</v>
      </c>
      <c r="F274" s="18">
        <v>300</v>
      </c>
      <c r="G274" s="18">
        <v>400</v>
      </c>
      <c r="H274" s="18">
        <v>400</v>
      </c>
      <c r="I274" s="18">
        <v>0</v>
      </c>
      <c r="J274" s="18">
        <v>2942.5</v>
      </c>
      <c r="K274" s="18">
        <v>3630</v>
      </c>
      <c r="L274" s="18">
        <v>3628</v>
      </c>
      <c r="M274" s="18">
        <v>3628</v>
      </c>
    </row>
    <row r="275" spans="1:13" s="22" customFormat="1" ht="105" x14ac:dyDescent="0.25">
      <c r="A275" s="61">
        <v>48</v>
      </c>
      <c r="B275" s="31" t="s">
        <v>370</v>
      </c>
      <c r="C275" s="6" t="s">
        <v>142</v>
      </c>
      <c r="D275" s="18">
        <v>0</v>
      </c>
      <c r="E275" s="18" t="s">
        <v>371</v>
      </c>
      <c r="F275" s="18" t="s">
        <v>372</v>
      </c>
      <c r="G275" s="18" t="s">
        <v>372</v>
      </c>
      <c r="H275" s="18" t="s">
        <v>372</v>
      </c>
      <c r="I275" s="18">
        <v>0</v>
      </c>
      <c r="J275" s="18">
        <v>19954.550999999999</v>
      </c>
      <c r="K275" s="18">
        <v>9433.94</v>
      </c>
      <c r="L275" s="18">
        <v>9433.94</v>
      </c>
      <c r="M275" s="18">
        <v>9433.94</v>
      </c>
    </row>
    <row r="276" spans="1:13" s="22" customFormat="1" ht="45" x14ac:dyDescent="0.25">
      <c r="A276" s="61">
        <v>49</v>
      </c>
      <c r="B276" s="31" t="s">
        <v>373</v>
      </c>
      <c r="C276" s="6" t="s">
        <v>142</v>
      </c>
      <c r="D276" s="18">
        <v>0</v>
      </c>
      <c r="E276" s="18" t="s">
        <v>374</v>
      </c>
      <c r="F276" s="18" t="s">
        <v>375</v>
      </c>
      <c r="G276" s="18" t="s">
        <v>375</v>
      </c>
      <c r="H276" s="18" t="s">
        <v>375</v>
      </c>
      <c r="I276" s="18">
        <v>0</v>
      </c>
      <c r="J276" s="18">
        <v>9072.6</v>
      </c>
      <c r="K276" s="18">
        <v>7401.3509999999997</v>
      </c>
      <c r="L276" s="18">
        <v>7401.35</v>
      </c>
      <c r="M276" s="18">
        <v>7401.3509999999997</v>
      </c>
    </row>
    <row r="277" spans="1:13" s="22" customFormat="1" ht="75" x14ac:dyDescent="0.25">
      <c r="A277" s="61">
        <v>50</v>
      </c>
      <c r="B277" s="31" t="s">
        <v>376</v>
      </c>
      <c r="C277" s="6" t="s">
        <v>142</v>
      </c>
      <c r="D277" s="18">
        <v>0</v>
      </c>
      <c r="E277" s="18" t="s">
        <v>377</v>
      </c>
      <c r="F277" s="18" t="s">
        <v>378</v>
      </c>
      <c r="G277" s="18" t="s">
        <v>378</v>
      </c>
      <c r="H277" s="18" t="s">
        <v>378</v>
      </c>
      <c r="I277" s="18">
        <v>0</v>
      </c>
      <c r="J277" s="18">
        <v>7287.5</v>
      </c>
      <c r="K277" s="18">
        <v>1560.2629999999999</v>
      </c>
      <c r="L277" s="18">
        <v>1560.26</v>
      </c>
      <c r="M277" s="18">
        <v>1560.26</v>
      </c>
    </row>
    <row r="278" spans="1:13" s="22" customFormat="1" ht="60" x14ac:dyDescent="0.25">
      <c r="A278" s="61">
        <v>51</v>
      </c>
      <c r="B278" s="31" t="s">
        <v>379</v>
      </c>
      <c r="C278" s="6" t="s">
        <v>142</v>
      </c>
      <c r="D278" s="18">
        <v>0</v>
      </c>
      <c r="E278" s="18" t="s">
        <v>374</v>
      </c>
      <c r="F278" s="18" t="s">
        <v>380</v>
      </c>
      <c r="G278" s="18" t="s">
        <v>380</v>
      </c>
      <c r="H278" s="18" t="s">
        <v>380</v>
      </c>
      <c r="I278" s="18">
        <v>0</v>
      </c>
      <c r="J278" s="18">
        <v>36693.800000000003</v>
      </c>
      <c r="K278" s="18">
        <v>5233.0039999999999</v>
      </c>
      <c r="L278" s="18">
        <v>5233.0044444444402</v>
      </c>
      <c r="M278" s="18">
        <v>5233.0039999999999</v>
      </c>
    </row>
    <row r="279" spans="1:13" s="22" customFormat="1" ht="30" x14ac:dyDescent="0.25">
      <c r="A279" s="61">
        <v>52</v>
      </c>
      <c r="B279" s="31" t="s">
        <v>381</v>
      </c>
      <c r="C279" s="6" t="s">
        <v>142</v>
      </c>
      <c r="D279" s="18">
        <v>0</v>
      </c>
      <c r="E279" s="18">
        <v>24</v>
      </c>
      <c r="F279" s="18" t="s">
        <v>382</v>
      </c>
      <c r="G279" s="18" t="s">
        <v>382</v>
      </c>
      <c r="H279" s="18" t="s">
        <v>382</v>
      </c>
      <c r="I279" s="18">
        <v>0</v>
      </c>
      <c r="J279" s="18">
        <v>3062.1039999999998</v>
      </c>
      <c r="K279" s="18">
        <v>625</v>
      </c>
      <c r="L279" s="18">
        <v>625.00444444444395</v>
      </c>
      <c r="M279" s="18">
        <v>625</v>
      </c>
    </row>
    <row r="280" spans="1:13" s="22" customFormat="1" ht="60" x14ac:dyDescent="0.25">
      <c r="A280" s="61">
        <v>53</v>
      </c>
      <c r="B280" s="31" t="s">
        <v>383</v>
      </c>
      <c r="C280" s="6" t="s">
        <v>142</v>
      </c>
      <c r="D280" s="18">
        <v>0</v>
      </c>
      <c r="E280" s="18">
        <v>1095</v>
      </c>
      <c r="F280" s="18" t="s">
        <v>384</v>
      </c>
      <c r="G280" s="18" t="s">
        <v>384</v>
      </c>
      <c r="H280" s="18" t="s">
        <v>384</v>
      </c>
      <c r="I280" s="18">
        <v>0</v>
      </c>
      <c r="J280" s="18">
        <v>4888.1000000000004</v>
      </c>
      <c r="K280" s="18">
        <v>202.191</v>
      </c>
      <c r="L280" s="18">
        <v>202.19</v>
      </c>
      <c r="M280" s="18">
        <v>202.191</v>
      </c>
    </row>
    <row r="281" spans="1:13" s="22" customFormat="1" ht="45" x14ac:dyDescent="0.25">
      <c r="A281" s="61">
        <v>54</v>
      </c>
      <c r="B281" s="31" t="s">
        <v>385</v>
      </c>
      <c r="C281" s="6" t="s">
        <v>142</v>
      </c>
      <c r="D281" s="18">
        <v>0</v>
      </c>
      <c r="E281" s="18">
        <v>2800</v>
      </c>
      <c r="F281" s="18" t="s">
        <v>386</v>
      </c>
      <c r="G281" s="18" t="s">
        <v>386</v>
      </c>
      <c r="H281" s="18" t="s">
        <v>386</v>
      </c>
      <c r="I281" s="18">
        <v>0</v>
      </c>
      <c r="J281" s="18">
        <v>9369.0480499999994</v>
      </c>
      <c r="K281" s="18">
        <v>401.5</v>
      </c>
      <c r="L281" s="18">
        <v>401.50499999999897</v>
      </c>
      <c r="M281" s="18">
        <v>401.5</v>
      </c>
    </row>
    <row r="282" spans="1:13" s="22" customFormat="1" ht="45" x14ac:dyDescent="0.25">
      <c r="A282" s="61">
        <v>55</v>
      </c>
      <c r="B282" s="31" t="s">
        <v>387</v>
      </c>
      <c r="C282" s="6" t="s">
        <v>142</v>
      </c>
      <c r="D282" s="18">
        <v>0</v>
      </c>
      <c r="E282" s="18">
        <v>450</v>
      </c>
      <c r="F282" s="18" t="s">
        <v>388</v>
      </c>
      <c r="G282" s="18" t="s">
        <v>388</v>
      </c>
      <c r="H282" s="18" t="s">
        <v>388</v>
      </c>
      <c r="I282" s="18">
        <v>0</v>
      </c>
      <c r="J282" s="18">
        <v>3434.1036899999999</v>
      </c>
      <c r="K282" s="18">
        <v>365.23599999999999</v>
      </c>
      <c r="L282" s="18">
        <v>365.23599999999999</v>
      </c>
      <c r="M282" s="18">
        <v>365.23599999999999</v>
      </c>
    </row>
    <row r="283" spans="1:13" s="22" customFormat="1" ht="45" x14ac:dyDescent="0.25">
      <c r="A283" s="61">
        <v>56</v>
      </c>
      <c r="B283" s="31" t="s">
        <v>389</v>
      </c>
      <c r="C283" s="6" t="s">
        <v>142</v>
      </c>
      <c r="D283" s="18">
        <v>0</v>
      </c>
      <c r="E283" s="18">
        <v>20</v>
      </c>
      <c r="F283" s="18" t="s">
        <v>380</v>
      </c>
      <c r="G283" s="18" t="s">
        <v>380</v>
      </c>
      <c r="H283" s="18" t="s">
        <v>380</v>
      </c>
      <c r="I283" s="18">
        <v>0</v>
      </c>
      <c r="J283" s="18">
        <v>357.92038000000002</v>
      </c>
      <c r="K283" s="18">
        <v>59.162999999999997</v>
      </c>
      <c r="L283" s="18">
        <v>59.16</v>
      </c>
      <c r="M283" s="18">
        <v>59.16</v>
      </c>
    </row>
    <row r="284" spans="1:13" s="22" customFormat="1" ht="45" x14ac:dyDescent="0.25">
      <c r="A284" s="61">
        <v>57</v>
      </c>
      <c r="B284" s="31" t="s">
        <v>390</v>
      </c>
      <c r="C284" s="6" t="s">
        <v>142</v>
      </c>
      <c r="D284" s="18">
        <v>0</v>
      </c>
      <c r="E284" s="18">
        <v>500</v>
      </c>
      <c r="F284" s="18" t="s">
        <v>391</v>
      </c>
      <c r="G284" s="18" t="s">
        <v>391</v>
      </c>
      <c r="H284" s="18" t="s">
        <v>391</v>
      </c>
      <c r="I284" s="18">
        <v>0</v>
      </c>
      <c r="J284" s="18">
        <v>4407.1033100000004</v>
      </c>
      <c r="K284" s="18">
        <v>54.008000000000003</v>
      </c>
      <c r="L284" s="18">
        <v>54.008000000000003</v>
      </c>
      <c r="M284" s="18">
        <v>54.008000000000003</v>
      </c>
    </row>
    <row r="285" spans="1:13" s="22" customFormat="1" ht="30" x14ac:dyDescent="0.25">
      <c r="A285" s="61">
        <v>58</v>
      </c>
      <c r="B285" s="31" t="s">
        <v>392</v>
      </c>
      <c r="C285" s="6" t="s">
        <v>33</v>
      </c>
      <c r="D285" s="18">
        <v>0</v>
      </c>
      <c r="E285" s="18">
        <v>4</v>
      </c>
      <c r="F285" s="18">
        <v>5</v>
      </c>
      <c r="G285" s="18">
        <v>5</v>
      </c>
      <c r="H285" s="18">
        <v>5</v>
      </c>
      <c r="I285" s="18">
        <v>0</v>
      </c>
      <c r="J285" s="18">
        <v>587.9</v>
      </c>
      <c r="K285" s="18">
        <v>640.52</v>
      </c>
      <c r="L285" s="18">
        <v>640.52</v>
      </c>
      <c r="M285" s="18">
        <v>640.52</v>
      </c>
    </row>
    <row r="286" spans="1:13" s="22" customFormat="1" x14ac:dyDescent="0.25">
      <c r="A286" s="61">
        <v>59</v>
      </c>
      <c r="B286" s="31" t="s">
        <v>393</v>
      </c>
      <c r="C286" s="6" t="s">
        <v>394</v>
      </c>
      <c r="D286" s="18">
        <v>0</v>
      </c>
      <c r="E286" s="18">
        <v>0</v>
      </c>
      <c r="F286" s="18">
        <v>5.0999999999999996</v>
      </c>
      <c r="G286" s="18">
        <v>5.0999999999999996</v>
      </c>
      <c r="H286" s="18">
        <v>5.0999999999999996</v>
      </c>
      <c r="I286" s="18">
        <v>0</v>
      </c>
      <c r="J286" s="18">
        <v>0</v>
      </c>
      <c r="K286" s="18">
        <v>27475.5</v>
      </c>
      <c r="L286" s="18">
        <v>9776.8040000000001</v>
      </c>
      <c r="M286" s="18">
        <v>9776.7999999999993</v>
      </c>
    </row>
    <row r="287" spans="1:13" s="22" customFormat="1" ht="15.75" customHeight="1" x14ac:dyDescent="0.25">
      <c r="A287" s="27"/>
      <c r="B287" s="9" t="s">
        <v>23</v>
      </c>
      <c r="C287" s="10"/>
      <c r="D287" s="11"/>
      <c r="E287" s="11"/>
      <c r="F287" s="11"/>
      <c r="G287" s="11"/>
      <c r="H287" s="11"/>
      <c r="I287" s="12">
        <v>562251.14</v>
      </c>
      <c r="J287" s="12">
        <v>386679.0984299999</v>
      </c>
      <c r="K287" s="12">
        <v>375829.62600000005</v>
      </c>
      <c r="L287" s="12">
        <v>358130.89577777777</v>
      </c>
      <c r="M287" s="12">
        <v>340730.89999999997</v>
      </c>
    </row>
    <row r="288" spans="1:13" s="33" customFormat="1" ht="19.149999999999999" customHeight="1" x14ac:dyDescent="0.25">
      <c r="A288" s="65" t="s">
        <v>254</v>
      </c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</row>
    <row r="289" spans="1:13" s="33" customFormat="1" ht="180" x14ac:dyDescent="0.25">
      <c r="A289" s="61">
        <v>1</v>
      </c>
      <c r="B289" s="31" t="s">
        <v>182</v>
      </c>
      <c r="C289" s="6" t="s">
        <v>142</v>
      </c>
      <c r="D289" s="6" t="s">
        <v>395</v>
      </c>
      <c r="E289" s="6" t="s">
        <v>396</v>
      </c>
      <c r="F289" s="6" t="s">
        <v>396</v>
      </c>
      <c r="G289" s="6" t="s">
        <v>396</v>
      </c>
      <c r="H289" s="6" t="s">
        <v>396</v>
      </c>
      <c r="I289" s="18">
        <v>1514.6837</v>
      </c>
      <c r="J289" s="18">
        <v>1549.8092200000001</v>
      </c>
      <c r="K289" s="18">
        <v>1590.84</v>
      </c>
      <c r="L289" s="18">
        <v>1590.84</v>
      </c>
      <c r="M289" s="18">
        <v>1590.84</v>
      </c>
    </row>
    <row r="290" spans="1:13" s="33" customFormat="1" ht="120" x14ac:dyDescent="0.25">
      <c r="A290" s="61">
        <v>2</v>
      </c>
      <c r="B290" s="31" t="s">
        <v>183</v>
      </c>
      <c r="C290" s="6" t="s">
        <v>142</v>
      </c>
      <c r="D290" s="6" t="s">
        <v>397</v>
      </c>
      <c r="E290" s="6" t="s">
        <v>397</v>
      </c>
      <c r="F290" s="6" t="s">
        <v>397</v>
      </c>
      <c r="G290" s="6" t="s">
        <v>397</v>
      </c>
      <c r="H290" s="6" t="s">
        <v>398</v>
      </c>
      <c r="I290" s="18">
        <v>1160.9049600000001</v>
      </c>
      <c r="J290" s="18">
        <v>1187.82635</v>
      </c>
      <c r="K290" s="18">
        <v>1240.9100000000001</v>
      </c>
      <c r="L290" s="18">
        <v>1240.9100000000001</v>
      </c>
      <c r="M290" s="18">
        <v>1240.9100000000001</v>
      </c>
    </row>
    <row r="291" spans="1:13" s="33" customFormat="1" ht="285" x14ac:dyDescent="0.25">
      <c r="A291" s="61">
        <v>3</v>
      </c>
      <c r="B291" s="31" t="s">
        <v>256</v>
      </c>
      <c r="C291" s="6" t="s">
        <v>142</v>
      </c>
      <c r="D291" s="6" t="s">
        <v>399</v>
      </c>
      <c r="E291" s="6" t="s">
        <v>400</v>
      </c>
      <c r="F291" s="6" t="s">
        <v>400</v>
      </c>
      <c r="G291" s="6" t="s">
        <v>400</v>
      </c>
      <c r="H291" s="6" t="s">
        <v>400</v>
      </c>
      <c r="I291" s="18">
        <v>2547.5054</v>
      </c>
      <c r="J291" s="18">
        <v>2606.58205</v>
      </c>
      <c r="K291" s="18">
        <v>2150.4899999999998</v>
      </c>
      <c r="L291" s="18">
        <v>2150.4899999999998</v>
      </c>
      <c r="M291" s="18">
        <v>2150.4899999999998</v>
      </c>
    </row>
    <row r="292" spans="1:13" s="33" customFormat="1" ht="45" x14ac:dyDescent="0.25">
      <c r="A292" s="61">
        <v>4</v>
      </c>
      <c r="B292" s="31" t="s">
        <v>184</v>
      </c>
      <c r="C292" s="6" t="s">
        <v>142</v>
      </c>
      <c r="D292" s="6" t="s">
        <v>401</v>
      </c>
      <c r="E292" s="6" t="s">
        <v>402</v>
      </c>
      <c r="F292" s="6" t="s">
        <v>402</v>
      </c>
      <c r="G292" s="6" t="s">
        <v>402</v>
      </c>
      <c r="H292" s="6" t="s">
        <v>402</v>
      </c>
      <c r="I292" s="18">
        <v>2668.1466300000002</v>
      </c>
      <c r="J292" s="18">
        <v>2729.9407200000001</v>
      </c>
      <c r="K292" s="18">
        <v>2687.66</v>
      </c>
      <c r="L292" s="18">
        <v>2687.66</v>
      </c>
      <c r="M292" s="18">
        <v>2687.66</v>
      </c>
    </row>
    <row r="293" spans="1:13" s="33" customFormat="1" ht="60" x14ac:dyDescent="0.25">
      <c r="A293" s="61">
        <v>5</v>
      </c>
      <c r="B293" s="31" t="s">
        <v>185</v>
      </c>
      <c r="C293" s="6" t="s">
        <v>142</v>
      </c>
      <c r="D293" s="6" t="s">
        <v>403</v>
      </c>
      <c r="E293" s="6" t="s">
        <v>404</v>
      </c>
      <c r="F293" s="6" t="s">
        <v>403</v>
      </c>
      <c r="G293" s="6" t="s">
        <v>403</v>
      </c>
      <c r="H293" s="6" t="s">
        <v>403</v>
      </c>
      <c r="I293" s="18">
        <v>2293.15931</v>
      </c>
      <c r="J293" s="18">
        <v>2346.3376699999999</v>
      </c>
      <c r="K293" s="18">
        <v>2485.9899999999998</v>
      </c>
      <c r="L293" s="18">
        <v>2485.9899999999998</v>
      </c>
      <c r="M293" s="18">
        <v>2485.9899999999998</v>
      </c>
    </row>
    <row r="294" spans="1:13" s="33" customFormat="1" ht="45" x14ac:dyDescent="0.25">
      <c r="A294" s="61">
        <v>6</v>
      </c>
      <c r="B294" s="31" t="s">
        <v>186</v>
      </c>
      <c r="C294" s="6" t="s">
        <v>142</v>
      </c>
      <c r="D294" s="6" t="s">
        <v>405</v>
      </c>
      <c r="E294" s="6" t="s">
        <v>406</v>
      </c>
      <c r="F294" s="6" t="s">
        <v>406</v>
      </c>
      <c r="G294" s="6" t="s">
        <v>406</v>
      </c>
      <c r="H294" s="6" t="s">
        <v>406</v>
      </c>
      <c r="I294" s="18">
        <v>498.1</v>
      </c>
      <c r="J294" s="18">
        <v>1127.52486</v>
      </c>
      <c r="K294" s="18">
        <v>1790.21</v>
      </c>
      <c r="L294" s="18">
        <v>1790.21</v>
      </c>
      <c r="M294" s="18">
        <v>1790.21</v>
      </c>
    </row>
    <row r="295" spans="1:13" s="22" customFormat="1" ht="15.75" customHeight="1" x14ac:dyDescent="0.25">
      <c r="A295" s="27"/>
      <c r="B295" s="9" t="s">
        <v>23</v>
      </c>
      <c r="C295" s="10"/>
      <c r="D295" s="11"/>
      <c r="E295" s="11"/>
      <c r="F295" s="11"/>
      <c r="G295" s="11"/>
      <c r="H295" s="11"/>
      <c r="I295" s="12">
        <v>10682.500000000002</v>
      </c>
      <c r="J295" s="12">
        <v>11548.020869999998</v>
      </c>
      <c r="K295" s="12">
        <v>11946.099999999999</v>
      </c>
      <c r="L295" s="12">
        <v>11946.099999999999</v>
      </c>
      <c r="M295" s="12">
        <v>11946.099999999999</v>
      </c>
    </row>
    <row r="296" spans="1:13" s="33" customFormat="1" ht="18" customHeight="1" x14ac:dyDescent="0.25">
      <c r="A296" s="65" t="s">
        <v>253</v>
      </c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</row>
    <row r="297" spans="1:13" s="33" customFormat="1" ht="31.15" customHeight="1" x14ac:dyDescent="0.25">
      <c r="A297" s="61">
        <v>1</v>
      </c>
      <c r="B297" s="31" t="s">
        <v>187</v>
      </c>
      <c r="C297" s="6" t="s">
        <v>188</v>
      </c>
      <c r="D297" s="18">
        <v>111349528</v>
      </c>
      <c r="E297" s="18">
        <v>180326800</v>
      </c>
      <c r="F297" s="18">
        <v>216920800</v>
      </c>
      <c r="G297" s="18">
        <v>216920800</v>
      </c>
      <c r="H297" s="18">
        <v>216920800</v>
      </c>
      <c r="I297" s="18">
        <v>57518.64</v>
      </c>
      <c r="J297" s="18">
        <v>106929.23</v>
      </c>
      <c r="K297" s="18">
        <v>163320.29999999999</v>
      </c>
      <c r="L297" s="18">
        <v>163320.29999999999</v>
      </c>
      <c r="M297" s="18">
        <v>163320.29999999999</v>
      </c>
    </row>
    <row r="298" spans="1:13" s="22" customFormat="1" ht="15.75" customHeight="1" x14ac:dyDescent="0.25">
      <c r="A298" s="27"/>
      <c r="B298" s="9" t="s">
        <v>23</v>
      </c>
      <c r="C298" s="10"/>
      <c r="D298" s="11"/>
      <c r="E298" s="11"/>
      <c r="F298" s="11"/>
      <c r="G298" s="11"/>
      <c r="H298" s="11"/>
      <c r="I298" s="12">
        <v>57518.64</v>
      </c>
      <c r="J298" s="12">
        <v>106929.23</v>
      </c>
      <c r="K298" s="12">
        <v>163320.29999999999</v>
      </c>
      <c r="L298" s="12">
        <v>163320.29999999999</v>
      </c>
      <c r="M298" s="12">
        <v>163320.29999999999</v>
      </c>
    </row>
    <row r="299" spans="1:13" s="33" customFormat="1" ht="17.45" customHeight="1" x14ac:dyDescent="0.25">
      <c r="A299" s="65" t="s">
        <v>252</v>
      </c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</row>
    <row r="300" spans="1:13" s="33" customFormat="1" ht="19.899999999999999" customHeight="1" x14ac:dyDescent="0.25">
      <c r="A300" s="61">
        <v>1</v>
      </c>
      <c r="B300" s="31" t="s">
        <v>146</v>
      </c>
      <c r="C300" s="6" t="s">
        <v>189</v>
      </c>
      <c r="D300" s="18">
        <v>11560</v>
      </c>
      <c r="E300" s="18">
        <v>6649</v>
      </c>
      <c r="F300" s="18">
        <v>6649</v>
      </c>
      <c r="G300" s="18">
        <v>6649</v>
      </c>
      <c r="H300" s="18">
        <v>6649</v>
      </c>
      <c r="I300" s="18">
        <v>29042.9</v>
      </c>
      <c r="J300" s="18">
        <v>25753.9</v>
      </c>
      <c r="K300" s="18">
        <v>26737.8</v>
      </c>
      <c r="L300" s="18">
        <v>26737.8</v>
      </c>
      <c r="M300" s="18">
        <v>26737.8</v>
      </c>
    </row>
    <row r="301" spans="1:13" s="22" customFormat="1" ht="15.75" customHeight="1" x14ac:dyDescent="0.25">
      <c r="A301" s="27"/>
      <c r="B301" s="9" t="s">
        <v>23</v>
      </c>
      <c r="C301" s="10"/>
      <c r="D301" s="11"/>
      <c r="E301" s="11"/>
      <c r="F301" s="11"/>
      <c r="G301" s="11"/>
      <c r="H301" s="11"/>
      <c r="I301" s="12">
        <v>29042.9</v>
      </c>
      <c r="J301" s="12">
        <v>25753.9</v>
      </c>
      <c r="K301" s="12">
        <v>26737.8</v>
      </c>
      <c r="L301" s="12">
        <v>26737.8</v>
      </c>
      <c r="M301" s="12">
        <v>26737.8</v>
      </c>
    </row>
    <row r="302" spans="1:13" s="33" customFormat="1" ht="17.45" customHeight="1" x14ac:dyDescent="0.25">
      <c r="A302" s="65" t="s">
        <v>190</v>
      </c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</row>
    <row r="303" spans="1:13" s="33" customFormat="1" ht="15.75" x14ac:dyDescent="0.25">
      <c r="A303" s="61">
        <v>1</v>
      </c>
      <c r="B303" s="54" t="s">
        <v>191</v>
      </c>
      <c r="C303" s="8" t="s">
        <v>189</v>
      </c>
      <c r="D303" s="40">
        <v>50149</v>
      </c>
      <c r="E303" s="40">
        <v>51965</v>
      </c>
      <c r="F303" s="40">
        <v>52012</v>
      </c>
      <c r="G303" s="40">
        <v>52100</v>
      </c>
      <c r="H303" s="40">
        <v>52200</v>
      </c>
      <c r="I303" s="62">
        <v>9593.6</v>
      </c>
      <c r="J303" s="40">
        <v>9000</v>
      </c>
      <c r="K303" s="40">
        <v>9318.6</v>
      </c>
      <c r="L303" s="40">
        <v>9318.6</v>
      </c>
      <c r="M303" s="40">
        <v>9318.6</v>
      </c>
    </row>
    <row r="304" spans="1:13" s="33" customFormat="1" ht="30" x14ac:dyDescent="0.25">
      <c r="A304" s="66">
        <v>2</v>
      </c>
      <c r="B304" s="54" t="s">
        <v>192</v>
      </c>
      <c r="C304" s="8" t="s">
        <v>189</v>
      </c>
      <c r="D304" s="40">
        <v>255</v>
      </c>
      <c r="E304" s="40">
        <v>0</v>
      </c>
      <c r="F304" s="40">
        <v>0</v>
      </c>
      <c r="G304" s="40">
        <v>0</v>
      </c>
      <c r="H304" s="40">
        <v>0</v>
      </c>
      <c r="I304" s="69">
        <v>2701.52</v>
      </c>
      <c r="J304" s="40">
        <v>0</v>
      </c>
      <c r="K304" s="40">
        <v>0</v>
      </c>
      <c r="L304" s="40">
        <v>0</v>
      </c>
      <c r="M304" s="40">
        <v>0</v>
      </c>
    </row>
    <row r="305" spans="1:13" s="33" customFormat="1" x14ac:dyDescent="0.25">
      <c r="A305" s="67"/>
      <c r="B305" s="54" t="s">
        <v>146</v>
      </c>
      <c r="C305" s="8" t="s">
        <v>189</v>
      </c>
      <c r="D305" s="40">
        <v>2</v>
      </c>
      <c r="E305" s="40">
        <v>0</v>
      </c>
      <c r="F305" s="40">
        <v>0</v>
      </c>
      <c r="G305" s="40">
        <v>0</v>
      </c>
      <c r="H305" s="40">
        <v>0</v>
      </c>
      <c r="I305" s="70"/>
      <c r="J305" s="40">
        <v>0</v>
      </c>
      <c r="K305" s="40">
        <v>0</v>
      </c>
      <c r="L305" s="40">
        <v>0</v>
      </c>
      <c r="M305" s="40">
        <v>0</v>
      </c>
    </row>
    <row r="306" spans="1:13" s="33" customFormat="1" ht="30" x14ac:dyDescent="0.25">
      <c r="A306" s="68"/>
      <c r="B306" s="54" t="s">
        <v>193</v>
      </c>
      <c r="C306" s="8" t="s">
        <v>189</v>
      </c>
      <c r="D306" s="40">
        <v>1</v>
      </c>
      <c r="E306" s="40">
        <v>0</v>
      </c>
      <c r="F306" s="40">
        <v>0</v>
      </c>
      <c r="G306" s="40">
        <v>0</v>
      </c>
      <c r="H306" s="40">
        <v>0</v>
      </c>
      <c r="I306" s="71"/>
      <c r="J306" s="40">
        <v>0</v>
      </c>
      <c r="K306" s="40">
        <v>0</v>
      </c>
      <c r="L306" s="40">
        <v>0</v>
      </c>
      <c r="M306" s="40">
        <v>0</v>
      </c>
    </row>
    <row r="307" spans="1:13" s="22" customFormat="1" ht="21" customHeight="1" x14ac:dyDescent="0.25">
      <c r="A307" s="27"/>
      <c r="B307" s="9" t="s">
        <v>23</v>
      </c>
      <c r="C307" s="10"/>
      <c r="D307" s="11"/>
      <c r="E307" s="11"/>
      <c r="F307" s="11"/>
      <c r="G307" s="11"/>
      <c r="H307" s="11"/>
      <c r="I307" s="12">
        <v>12295.12</v>
      </c>
      <c r="J307" s="12">
        <v>9000</v>
      </c>
      <c r="K307" s="12">
        <v>9318.6</v>
      </c>
      <c r="L307" s="12">
        <v>9318.6</v>
      </c>
      <c r="M307" s="12">
        <v>9318.6</v>
      </c>
    </row>
    <row r="308" spans="1:13" s="33" customFormat="1" ht="23.45" customHeight="1" x14ac:dyDescent="0.25">
      <c r="A308" s="65" t="s">
        <v>194</v>
      </c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</row>
    <row r="309" spans="1:13" s="33" customFormat="1" ht="63.6" customHeight="1" x14ac:dyDescent="0.25">
      <c r="A309" s="61">
        <v>1</v>
      </c>
      <c r="B309" s="31" t="s">
        <v>195</v>
      </c>
      <c r="C309" s="6" t="s">
        <v>196</v>
      </c>
      <c r="D309" s="18">
        <v>817309</v>
      </c>
      <c r="E309" s="18">
        <v>1026617</v>
      </c>
      <c r="F309" s="18">
        <v>1214966</v>
      </c>
      <c r="G309" s="18">
        <v>1214966</v>
      </c>
      <c r="H309" s="18">
        <v>1214966</v>
      </c>
      <c r="I309" s="18">
        <v>120403.4</v>
      </c>
      <c r="J309" s="18">
        <v>150087.70000000001</v>
      </c>
      <c r="K309" s="18">
        <v>177155.6</v>
      </c>
      <c r="L309" s="18">
        <v>177155.6</v>
      </c>
      <c r="M309" s="18">
        <v>177155.6</v>
      </c>
    </row>
    <row r="310" spans="1:13" s="33" customFormat="1" ht="30" x14ac:dyDescent="0.25">
      <c r="A310" s="61">
        <v>2</v>
      </c>
      <c r="B310" s="31" t="s">
        <v>197</v>
      </c>
      <c r="C310" s="6" t="s">
        <v>142</v>
      </c>
      <c r="D310" s="18">
        <v>409871</v>
      </c>
      <c r="E310" s="18">
        <v>212653</v>
      </c>
      <c r="F310" s="18">
        <v>0</v>
      </c>
      <c r="G310" s="18">
        <v>0</v>
      </c>
      <c r="H310" s="18">
        <v>0</v>
      </c>
      <c r="I310" s="18">
        <v>24870.97</v>
      </c>
      <c r="J310" s="18">
        <v>13227</v>
      </c>
      <c r="K310" s="18">
        <v>0</v>
      </c>
      <c r="L310" s="18">
        <v>0</v>
      </c>
      <c r="M310" s="18">
        <v>0</v>
      </c>
    </row>
    <row r="311" spans="1:13" s="33" customFormat="1" ht="41.45" customHeight="1" x14ac:dyDescent="0.25">
      <c r="A311" s="61">
        <v>3</v>
      </c>
      <c r="B311" s="31" t="s">
        <v>198</v>
      </c>
      <c r="C311" s="6" t="s">
        <v>33</v>
      </c>
      <c r="D311" s="18">
        <v>170120</v>
      </c>
      <c r="E311" s="18">
        <v>0</v>
      </c>
      <c r="F311" s="18">
        <v>0</v>
      </c>
      <c r="G311" s="18">
        <v>0</v>
      </c>
      <c r="H311" s="18">
        <v>0</v>
      </c>
      <c r="I311" s="18">
        <v>7214.79</v>
      </c>
      <c r="J311" s="18">
        <v>0</v>
      </c>
      <c r="K311" s="18">
        <v>0</v>
      </c>
      <c r="L311" s="18">
        <v>0</v>
      </c>
      <c r="M311" s="18">
        <v>0</v>
      </c>
    </row>
    <row r="312" spans="1:13" s="22" customFormat="1" ht="15.75" customHeight="1" x14ac:dyDescent="0.25">
      <c r="A312" s="27"/>
      <c r="B312" s="9" t="s">
        <v>23</v>
      </c>
      <c r="C312" s="10"/>
      <c r="D312" s="11"/>
      <c r="E312" s="11"/>
      <c r="F312" s="11"/>
      <c r="G312" s="11"/>
      <c r="H312" s="11"/>
      <c r="I312" s="12">
        <v>152489.16</v>
      </c>
      <c r="J312" s="12">
        <v>163314.70000000001</v>
      </c>
      <c r="K312" s="12">
        <v>177155.6</v>
      </c>
      <c r="L312" s="12">
        <v>177155.6</v>
      </c>
      <c r="M312" s="12">
        <v>177155.6</v>
      </c>
    </row>
    <row r="313" spans="1:13" s="33" customFormat="1" ht="18" customHeight="1" x14ac:dyDescent="0.25">
      <c r="A313" s="65" t="s">
        <v>251</v>
      </c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</row>
    <row r="314" spans="1:13" s="33" customFormat="1" x14ac:dyDescent="0.25">
      <c r="A314" s="61">
        <v>1</v>
      </c>
      <c r="B314" s="31" t="s">
        <v>199</v>
      </c>
      <c r="C314" s="6" t="s">
        <v>33</v>
      </c>
      <c r="D314" s="18">
        <v>124</v>
      </c>
      <c r="E314" s="18">
        <v>108</v>
      </c>
      <c r="F314" s="18">
        <v>108</v>
      </c>
      <c r="G314" s="18">
        <v>108</v>
      </c>
      <c r="H314" s="18">
        <v>108</v>
      </c>
      <c r="I314" s="18">
        <v>4891.8</v>
      </c>
      <c r="J314" s="18">
        <v>3927.5</v>
      </c>
      <c r="K314" s="18">
        <v>4132.74</v>
      </c>
      <c r="L314" s="18">
        <v>4133.8</v>
      </c>
      <c r="M314" s="18">
        <v>4133.8</v>
      </c>
    </row>
    <row r="315" spans="1:13" s="33" customFormat="1" ht="45" x14ac:dyDescent="0.25">
      <c r="A315" s="61" t="s">
        <v>200</v>
      </c>
      <c r="B315" s="31" t="s">
        <v>201</v>
      </c>
      <c r="C315" s="6" t="s">
        <v>107</v>
      </c>
      <c r="D315" s="18">
        <v>6</v>
      </c>
      <c r="E315" s="18">
        <v>5</v>
      </c>
      <c r="F315" s="18">
        <v>5</v>
      </c>
      <c r="G315" s="18">
        <v>5</v>
      </c>
      <c r="H315" s="18">
        <v>5</v>
      </c>
      <c r="I315" s="18">
        <v>2180.6799999999998</v>
      </c>
      <c r="J315" s="18">
        <v>177.2</v>
      </c>
      <c r="K315" s="18">
        <v>191.38</v>
      </c>
      <c r="L315" s="18">
        <v>191.4</v>
      </c>
      <c r="M315" s="18">
        <v>191.4</v>
      </c>
    </row>
    <row r="316" spans="1:13" s="33" customFormat="1" ht="30" x14ac:dyDescent="0.25">
      <c r="A316" s="61" t="s">
        <v>202</v>
      </c>
      <c r="B316" s="31" t="s">
        <v>203</v>
      </c>
      <c r="C316" s="6" t="s">
        <v>107</v>
      </c>
      <c r="D316" s="18">
        <v>94</v>
      </c>
      <c r="E316" s="18">
        <v>95</v>
      </c>
      <c r="F316" s="18">
        <v>95</v>
      </c>
      <c r="G316" s="18">
        <v>95</v>
      </c>
      <c r="H316" s="18">
        <v>95</v>
      </c>
      <c r="I316" s="18">
        <v>1308.4100000000001</v>
      </c>
      <c r="J316" s="18">
        <v>3366.8</v>
      </c>
      <c r="K316" s="18">
        <v>3636.16</v>
      </c>
      <c r="L316" s="18">
        <v>3636.2</v>
      </c>
      <c r="M316" s="18">
        <v>3636.2</v>
      </c>
    </row>
    <row r="317" spans="1:13" s="33" customFormat="1" ht="30" x14ac:dyDescent="0.25">
      <c r="A317" s="61" t="s">
        <v>204</v>
      </c>
      <c r="B317" s="31" t="s">
        <v>205</v>
      </c>
      <c r="C317" s="6" t="s">
        <v>142</v>
      </c>
      <c r="D317" s="18">
        <v>24</v>
      </c>
      <c r="E317" s="18">
        <v>8</v>
      </c>
      <c r="F317" s="18">
        <v>8</v>
      </c>
      <c r="G317" s="18">
        <v>8</v>
      </c>
      <c r="H317" s="18">
        <v>8</v>
      </c>
      <c r="I317" s="18">
        <v>1402.71</v>
      </c>
      <c r="J317" s="18">
        <v>383.5</v>
      </c>
      <c r="K317" s="18">
        <v>305.2</v>
      </c>
      <c r="L317" s="18">
        <v>306.2</v>
      </c>
      <c r="M317" s="18">
        <v>306.2</v>
      </c>
    </row>
    <row r="318" spans="1:13" s="33" customFormat="1" ht="30" x14ac:dyDescent="0.25">
      <c r="A318" s="61">
        <v>2</v>
      </c>
      <c r="B318" s="31" t="s">
        <v>206</v>
      </c>
      <c r="C318" s="6"/>
      <c r="D318" s="18">
        <v>0</v>
      </c>
      <c r="E318" s="18">
        <v>0</v>
      </c>
      <c r="F318" s="18">
        <v>0</v>
      </c>
      <c r="G318" s="18">
        <v>0</v>
      </c>
      <c r="H318" s="18">
        <v>0</v>
      </c>
      <c r="I318" s="18">
        <v>36123.129999999997</v>
      </c>
      <c r="J318" s="18">
        <v>42124.6</v>
      </c>
      <c r="K318" s="18">
        <v>48167.5</v>
      </c>
      <c r="L318" s="18">
        <v>48167.5</v>
      </c>
      <c r="M318" s="18">
        <v>48167.5</v>
      </c>
    </row>
    <row r="319" spans="1:13" s="33" customFormat="1" ht="30" x14ac:dyDescent="0.25">
      <c r="A319" s="61" t="s">
        <v>207</v>
      </c>
      <c r="B319" s="31" t="s">
        <v>208</v>
      </c>
      <c r="C319" s="6" t="s">
        <v>209</v>
      </c>
      <c r="D319" s="18">
        <v>850.8</v>
      </c>
      <c r="E319" s="18">
        <v>845</v>
      </c>
      <c r="F319" s="18">
        <v>1874.4</v>
      </c>
      <c r="G319" s="18">
        <v>1874.4</v>
      </c>
      <c r="H319" s="18">
        <v>1874.4</v>
      </c>
      <c r="I319" s="18">
        <v>298.52</v>
      </c>
      <c r="J319" s="18">
        <v>296.5</v>
      </c>
      <c r="K319" s="18">
        <v>664.3</v>
      </c>
      <c r="L319" s="18">
        <v>664.3</v>
      </c>
      <c r="M319" s="18">
        <v>664.3</v>
      </c>
    </row>
    <row r="320" spans="1:13" s="33" customFormat="1" ht="45" x14ac:dyDescent="0.25">
      <c r="A320" s="61" t="s">
        <v>210</v>
      </c>
      <c r="B320" s="31" t="s">
        <v>211</v>
      </c>
      <c r="C320" s="6"/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18">
        <v>1216.6099999999999</v>
      </c>
      <c r="J320" s="18">
        <v>749.4</v>
      </c>
      <c r="K320" s="18">
        <v>1744.5</v>
      </c>
      <c r="L320" s="18">
        <v>1744.5</v>
      </c>
      <c r="M320" s="18">
        <v>1744.5</v>
      </c>
    </row>
    <row r="321" spans="1:13" s="33" customFormat="1" ht="45" x14ac:dyDescent="0.25">
      <c r="A321" s="61" t="s">
        <v>212</v>
      </c>
      <c r="B321" s="31" t="s">
        <v>213</v>
      </c>
      <c r="C321" s="6" t="s">
        <v>214</v>
      </c>
      <c r="D321" s="18">
        <v>147</v>
      </c>
      <c r="E321" s="18">
        <v>74</v>
      </c>
      <c r="F321" s="18">
        <v>220</v>
      </c>
      <c r="G321" s="18">
        <v>220</v>
      </c>
      <c r="H321" s="18">
        <v>220</v>
      </c>
      <c r="I321" s="18">
        <v>120.47</v>
      </c>
      <c r="J321" s="18">
        <v>60.6</v>
      </c>
      <c r="K321" s="18">
        <v>184.2</v>
      </c>
      <c r="L321" s="18">
        <v>184.2</v>
      </c>
      <c r="M321" s="18">
        <v>184.2</v>
      </c>
    </row>
    <row r="322" spans="1:13" s="33" customFormat="1" x14ac:dyDescent="0.25">
      <c r="A322" s="61" t="s">
        <v>215</v>
      </c>
      <c r="B322" s="31" t="s">
        <v>216</v>
      </c>
      <c r="C322" s="61" t="s">
        <v>214</v>
      </c>
      <c r="D322" s="18">
        <v>113</v>
      </c>
      <c r="E322" s="18">
        <v>4</v>
      </c>
      <c r="F322" s="18">
        <v>11</v>
      </c>
      <c r="G322" s="18">
        <v>11</v>
      </c>
      <c r="H322" s="18">
        <v>11</v>
      </c>
      <c r="I322" s="18">
        <v>497.49</v>
      </c>
      <c r="J322" s="18">
        <v>14.6</v>
      </c>
      <c r="K322" s="18">
        <v>49.6</v>
      </c>
      <c r="L322" s="18">
        <v>49.6</v>
      </c>
      <c r="M322" s="18">
        <v>49.6</v>
      </c>
    </row>
    <row r="323" spans="1:13" s="33" customFormat="1" ht="30" x14ac:dyDescent="0.25">
      <c r="A323" s="61" t="s">
        <v>217</v>
      </c>
      <c r="B323" s="31" t="s">
        <v>218</v>
      </c>
      <c r="C323" s="61" t="s">
        <v>107</v>
      </c>
      <c r="D323" s="18">
        <v>15</v>
      </c>
      <c r="E323" s="18">
        <v>15</v>
      </c>
      <c r="F323" s="18">
        <v>43</v>
      </c>
      <c r="G323" s="18">
        <v>43</v>
      </c>
      <c r="H323" s="18">
        <v>43</v>
      </c>
      <c r="I323" s="18">
        <v>69.91</v>
      </c>
      <c r="J323" s="18">
        <v>69.900000000000006</v>
      </c>
      <c r="K323" s="18">
        <v>201.5</v>
      </c>
      <c r="L323" s="18">
        <v>201.5</v>
      </c>
      <c r="M323" s="18">
        <v>201.5</v>
      </c>
    </row>
    <row r="324" spans="1:13" s="33" customFormat="1" ht="30" x14ac:dyDescent="0.25">
      <c r="A324" s="61" t="s">
        <v>219</v>
      </c>
      <c r="B324" s="31" t="s">
        <v>220</v>
      </c>
      <c r="C324" s="61" t="s">
        <v>107</v>
      </c>
      <c r="D324" s="18">
        <v>57</v>
      </c>
      <c r="E324" s="18">
        <v>57</v>
      </c>
      <c r="F324" s="18">
        <v>141</v>
      </c>
      <c r="G324" s="18">
        <v>141</v>
      </c>
      <c r="H324" s="18">
        <v>141</v>
      </c>
      <c r="I324" s="18">
        <v>180.5</v>
      </c>
      <c r="J324" s="18">
        <v>180.5</v>
      </c>
      <c r="K324" s="18">
        <v>450.2</v>
      </c>
      <c r="L324" s="18">
        <v>450.2</v>
      </c>
      <c r="M324" s="18">
        <v>450.2</v>
      </c>
    </row>
    <row r="325" spans="1:13" s="33" customFormat="1" ht="45" x14ac:dyDescent="0.25">
      <c r="A325" s="61" t="s">
        <v>221</v>
      </c>
      <c r="B325" s="31" t="s">
        <v>222</v>
      </c>
      <c r="C325" s="61" t="s">
        <v>107</v>
      </c>
      <c r="D325" s="18">
        <v>29</v>
      </c>
      <c r="E325" s="18">
        <v>87</v>
      </c>
      <c r="F325" s="18">
        <v>90</v>
      </c>
      <c r="G325" s="18">
        <v>90</v>
      </c>
      <c r="H325" s="18">
        <v>90</v>
      </c>
      <c r="I325" s="18">
        <v>47.51</v>
      </c>
      <c r="J325" s="18">
        <v>142.5</v>
      </c>
      <c r="K325" s="18">
        <v>148.4</v>
      </c>
      <c r="L325" s="18">
        <v>148.4</v>
      </c>
      <c r="M325" s="18">
        <v>148.4</v>
      </c>
    </row>
    <row r="326" spans="1:13" s="33" customFormat="1" ht="45" x14ac:dyDescent="0.25">
      <c r="A326" s="61" t="s">
        <v>223</v>
      </c>
      <c r="B326" s="31" t="s">
        <v>224</v>
      </c>
      <c r="C326" s="61" t="s">
        <v>107</v>
      </c>
      <c r="D326" s="18">
        <v>68</v>
      </c>
      <c r="E326" s="18">
        <v>68</v>
      </c>
      <c r="F326" s="18">
        <v>198</v>
      </c>
      <c r="G326" s="18">
        <v>198</v>
      </c>
      <c r="H326" s="18">
        <v>198</v>
      </c>
      <c r="I326" s="18">
        <v>50.2</v>
      </c>
      <c r="J326" s="18">
        <v>50.2</v>
      </c>
      <c r="K326" s="18">
        <v>148.30000000000001</v>
      </c>
      <c r="L326" s="18">
        <v>148.30000000000001</v>
      </c>
      <c r="M326" s="18">
        <v>148.30000000000001</v>
      </c>
    </row>
    <row r="327" spans="1:13" s="33" customFormat="1" ht="30" x14ac:dyDescent="0.25">
      <c r="A327" s="61" t="s">
        <v>225</v>
      </c>
      <c r="B327" s="31" t="s">
        <v>226</v>
      </c>
      <c r="C327" s="61" t="s">
        <v>209</v>
      </c>
      <c r="D327" s="18">
        <v>19</v>
      </c>
      <c r="E327" s="18">
        <v>23</v>
      </c>
      <c r="F327" s="18">
        <v>53</v>
      </c>
      <c r="G327" s="18">
        <v>53</v>
      </c>
      <c r="H327" s="18">
        <v>53</v>
      </c>
      <c r="I327" s="18">
        <v>126.74</v>
      </c>
      <c r="J327" s="18">
        <v>153.4</v>
      </c>
      <c r="K327" s="18">
        <v>357.9</v>
      </c>
      <c r="L327" s="18">
        <v>357.9</v>
      </c>
      <c r="M327" s="18">
        <v>357.9</v>
      </c>
    </row>
    <row r="328" spans="1:13" s="33" customFormat="1" x14ac:dyDescent="0.25">
      <c r="A328" s="61" t="s">
        <v>227</v>
      </c>
      <c r="B328" s="31" t="s">
        <v>228</v>
      </c>
      <c r="C328" s="61" t="s">
        <v>209</v>
      </c>
      <c r="D328" s="18">
        <v>219</v>
      </c>
      <c r="E328" s="18">
        <v>132.35</v>
      </c>
      <c r="F328" s="18">
        <v>358</v>
      </c>
      <c r="G328" s="18">
        <v>358</v>
      </c>
      <c r="H328" s="18">
        <v>358</v>
      </c>
      <c r="I328" s="18">
        <v>123.7</v>
      </c>
      <c r="J328" s="18">
        <v>74.7</v>
      </c>
      <c r="K328" s="18">
        <v>204.4</v>
      </c>
      <c r="L328" s="18">
        <v>204.4</v>
      </c>
      <c r="M328" s="18">
        <v>204.4</v>
      </c>
    </row>
    <row r="329" spans="1:13" s="33" customFormat="1" ht="45" x14ac:dyDescent="0.25">
      <c r="A329" s="61" t="s">
        <v>229</v>
      </c>
      <c r="B329" s="31" t="s">
        <v>230</v>
      </c>
      <c r="C329" s="61" t="s">
        <v>214</v>
      </c>
      <c r="D329" s="18">
        <v>1253731</v>
      </c>
      <c r="E329" s="18">
        <v>1253731</v>
      </c>
      <c r="F329" s="18">
        <v>1253731</v>
      </c>
      <c r="G329" s="18">
        <v>1253731</v>
      </c>
      <c r="H329" s="18">
        <v>1253731</v>
      </c>
      <c r="I329" s="18">
        <v>34608</v>
      </c>
      <c r="J329" s="18">
        <v>41078.699999999997</v>
      </c>
      <c r="K329" s="18">
        <v>45758.7</v>
      </c>
      <c r="L329" s="18">
        <v>45758.7</v>
      </c>
      <c r="M329" s="18">
        <v>45758.7</v>
      </c>
    </row>
    <row r="330" spans="1:13" s="33" customFormat="1" x14ac:dyDescent="0.25">
      <c r="A330" s="61">
        <v>3</v>
      </c>
      <c r="B330" s="31" t="s">
        <v>231</v>
      </c>
      <c r="C330" s="61" t="s">
        <v>214</v>
      </c>
      <c r="D330" s="18">
        <v>529.6</v>
      </c>
      <c r="E330" s="18">
        <v>423.6</v>
      </c>
      <c r="F330" s="18">
        <v>962.21</v>
      </c>
      <c r="G330" s="18">
        <v>866.9</v>
      </c>
      <c r="H330" s="18">
        <v>804.8</v>
      </c>
      <c r="I330" s="18">
        <v>2869.8</v>
      </c>
      <c r="J330" s="18">
        <v>2295.4</v>
      </c>
      <c r="K330" s="18">
        <v>5332.3</v>
      </c>
      <c r="L330" s="18">
        <v>4804.2</v>
      </c>
      <c r="M330" s="18">
        <v>4460</v>
      </c>
    </row>
    <row r="331" spans="1:13" s="33" customFormat="1" x14ac:dyDescent="0.25">
      <c r="A331" s="61">
        <v>4</v>
      </c>
      <c r="B331" s="31" t="s">
        <v>232</v>
      </c>
      <c r="C331" s="61" t="s">
        <v>214</v>
      </c>
      <c r="D331" s="18">
        <v>2339.25</v>
      </c>
      <c r="E331" s="18">
        <v>2467</v>
      </c>
      <c r="F331" s="18">
        <v>4052.2200000000003</v>
      </c>
      <c r="G331" s="18">
        <v>3597.3300000000004</v>
      </c>
      <c r="H331" s="18">
        <v>3597.3300000000004</v>
      </c>
      <c r="I331" s="18">
        <v>9126.2899999999991</v>
      </c>
      <c r="J331" s="18">
        <v>9878.2000000000007</v>
      </c>
      <c r="K331" s="18">
        <v>18484.399999999998</v>
      </c>
      <c r="L331" s="18">
        <v>14226.7</v>
      </c>
      <c r="M331" s="18">
        <v>14226.7</v>
      </c>
    </row>
    <row r="332" spans="1:13" s="33" customFormat="1" ht="30" x14ac:dyDescent="0.25">
      <c r="A332" s="61" t="s">
        <v>233</v>
      </c>
      <c r="B332" s="31" t="s">
        <v>234</v>
      </c>
      <c r="C332" s="61" t="s">
        <v>214</v>
      </c>
      <c r="D332" s="18">
        <v>75</v>
      </c>
      <c r="E332" s="18">
        <v>60</v>
      </c>
      <c r="F332" s="18">
        <v>111</v>
      </c>
      <c r="G332" s="18">
        <v>116</v>
      </c>
      <c r="H332" s="18">
        <v>116</v>
      </c>
      <c r="I332" s="18">
        <v>114.7</v>
      </c>
      <c r="J332" s="18">
        <v>91.8</v>
      </c>
      <c r="K332" s="18">
        <v>173</v>
      </c>
      <c r="L332" s="18">
        <v>180.8</v>
      </c>
      <c r="M332" s="18">
        <v>180.8</v>
      </c>
    </row>
    <row r="333" spans="1:13" s="33" customFormat="1" ht="60" x14ac:dyDescent="0.25">
      <c r="A333" s="61" t="s">
        <v>235</v>
      </c>
      <c r="B333" s="31" t="s">
        <v>407</v>
      </c>
      <c r="C333" s="61" t="s">
        <v>214</v>
      </c>
      <c r="D333" s="18">
        <v>1346</v>
      </c>
      <c r="E333" s="18">
        <v>1298.1600000000001</v>
      </c>
      <c r="F333" s="18">
        <v>2341.6799999999998</v>
      </c>
      <c r="G333" s="18">
        <v>1971.63</v>
      </c>
      <c r="H333" s="18">
        <v>1971.63</v>
      </c>
      <c r="I333" s="18">
        <v>4414.04</v>
      </c>
      <c r="J333" s="18">
        <v>4256.8</v>
      </c>
      <c r="K333" s="18">
        <v>7914</v>
      </c>
      <c r="L333" s="18">
        <v>6663.3</v>
      </c>
      <c r="M333" s="18">
        <v>6663.3</v>
      </c>
    </row>
    <row r="334" spans="1:13" s="33" customFormat="1" ht="60" x14ac:dyDescent="0.25">
      <c r="A334" s="61" t="s">
        <v>236</v>
      </c>
      <c r="B334" s="31" t="s">
        <v>237</v>
      </c>
      <c r="C334" s="61" t="s">
        <v>214</v>
      </c>
      <c r="D334" s="18">
        <v>101</v>
      </c>
      <c r="E334" s="18">
        <v>194.39</v>
      </c>
      <c r="F334" s="18">
        <v>486.59</v>
      </c>
      <c r="G334" s="18">
        <v>652.9</v>
      </c>
      <c r="H334" s="18">
        <v>652.9</v>
      </c>
      <c r="I334" s="18">
        <v>255.73</v>
      </c>
      <c r="J334" s="18">
        <v>492.7</v>
      </c>
      <c r="K334" s="18">
        <v>1239</v>
      </c>
      <c r="L334" s="18">
        <v>1662.4</v>
      </c>
      <c r="M334" s="18">
        <v>1662.4</v>
      </c>
    </row>
    <row r="335" spans="1:13" s="33" customFormat="1" x14ac:dyDescent="0.25">
      <c r="A335" s="61" t="s">
        <v>238</v>
      </c>
      <c r="B335" s="31" t="s">
        <v>239</v>
      </c>
      <c r="C335" s="61" t="s">
        <v>214</v>
      </c>
      <c r="D335" s="18">
        <v>207.25</v>
      </c>
      <c r="E335" s="18">
        <v>182.2</v>
      </c>
      <c r="F335" s="18">
        <v>237</v>
      </c>
      <c r="G335" s="18">
        <v>262</v>
      </c>
      <c r="H335" s="18">
        <v>262</v>
      </c>
      <c r="I335" s="18">
        <v>576.23</v>
      </c>
      <c r="J335" s="18">
        <v>506.6</v>
      </c>
      <c r="K335" s="18">
        <v>861.3</v>
      </c>
      <c r="L335" s="18">
        <v>952.2</v>
      </c>
      <c r="M335" s="18">
        <v>952.2</v>
      </c>
    </row>
    <row r="336" spans="1:13" s="33" customFormat="1" ht="90" x14ac:dyDescent="0.25">
      <c r="A336" s="61" t="s">
        <v>240</v>
      </c>
      <c r="B336" s="31" t="s">
        <v>241</v>
      </c>
      <c r="C336" s="61" t="s">
        <v>214</v>
      </c>
      <c r="D336" s="18">
        <v>278</v>
      </c>
      <c r="E336" s="18">
        <v>335</v>
      </c>
      <c r="F336" s="18">
        <v>545.65</v>
      </c>
      <c r="G336" s="18">
        <v>297.8</v>
      </c>
      <c r="H336" s="18">
        <v>297.8</v>
      </c>
      <c r="I336" s="18">
        <v>3087.66</v>
      </c>
      <c r="J336" s="18">
        <v>3719.4</v>
      </c>
      <c r="K336" s="18">
        <v>7664</v>
      </c>
      <c r="L336" s="18">
        <v>4182.8</v>
      </c>
      <c r="M336" s="18">
        <v>4182.8</v>
      </c>
    </row>
    <row r="337" spans="1:13" s="33" customFormat="1" ht="45" x14ac:dyDescent="0.25">
      <c r="A337" s="61" t="s">
        <v>242</v>
      </c>
      <c r="B337" s="31" t="s">
        <v>243</v>
      </c>
      <c r="C337" s="6" t="s">
        <v>214</v>
      </c>
      <c r="D337" s="18">
        <v>332</v>
      </c>
      <c r="E337" s="18">
        <v>397.35</v>
      </c>
      <c r="F337" s="18">
        <v>308.3</v>
      </c>
      <c r="G337" s="18">
        <v>285</v>
      </c>
      <c r="H337" s="18">
        <v>285</v>
      </c>
      <c r="I337" s="18">
        <v>677.93</v>
      </c>
      <c r="J337" s="18">
        <v>810.9</v>
      </c>
      <c r="K337" s="18">
        <v>633.1</v>
      </c>
      <c r="L337" s="18">
        <v>585.20000000000005</v>
      </c>
      <c r="M337" s="18">
        <v>585.20000000000005</v>
      </c>
    </row>
    <row r="338" spans="1:13" s="33" customFormat="1" x14ac:dyDescent="0.25">
      <c r="A338" s="61" t="s">
        <v>410</v>
      </c>
      <c r="B338" s="31" t="s">
        <v>408</v>
      </c>
      <c r="C338" s="6"/>
      <c r="D338" s="18">
        <v>0</v>
      </c>
      <c r="E338" s="18">
        <v>0</v>
      </c>
      <c r="F338" s="18">
        <v>12</v>
      </c>
      <c r="G338" s="18">
        <v>12</v>
      </c>
      <c r="H338" s="18">
        <v>12</v>
      </c>
      <c r="I338" s="18">
        <v>0</v>
      </c>
      <c r="J338" s="18">
        <v>0</v>
      </c>
      <c r="K338" s="18">
        <v>80.400000000000006</v>
      </c>
      <c r="L338" s="18">
        <v>80.400000000000006</v>
      </c>
      <c r="M338" s="18">
        <v>80.400000000000006</v>
      </c>
    </row>
    <row r="339" spans="1:13" s="33" customFormat="1" x14ac:dyDescent="0.25">
      <c r="A339" s="61" t="s">
        <v>411</v>
      </c>
      <c r="B339" s="31" t="s">
        <v>409</v>
      </c>
      <c r="C339" s="6"/>
      <c r="D339" s="18">
        <v>0</v>
      </c>
      <c r="E339" s="18">
        <v>0</v>
      </c>
      <c r="F339" s="18">
        <v>10</v>
      </c>
      <c r="G339" s="18">
        <v>0</v>
      </c>
      <c r="H339" s="18">
        <v>0</v>
      </c>
      <c r="I339" s="18">
        <v>0</v>
      </c>
      <c r="J339" s="18">
        <v>0</v>
      </c>
      <c r="K339" s="18">
        <v>63.5</v>
      </c>
      <c r="L339" s="18"/>
      <c r="M339" s="18"/>
    </row>
    <row r="340" spans="1:13" s="33" customFormat="1" x14ac:dyDescent="0.25">
      <c r="A340" s="61">
        <v>5</v>
      </c>
      <c r="B340" s="31" t="s">
        <v>244</v>
      </c>
      <c r="C340" s="6" t="s">
        <v>214</v>
      </c>
      <c r="D340" s="18">
        <v>1087</v>
      </c>
      <c r="E340" s="18">
        <v>1169.0999999999999</v>
      </c>
      <c r="F340" s="18">
        <v>2014.81</v>
      </c>
      <c r="G340" s="18">
        <v>1806.8</v>
      </c>
      <c r="H340" s="18">
        <v>1722.2</v>
      </c>
      <c r="I340" s="18">
        <v>1212.06</v>
      </c>
      <c r="J340" s="18">
        <v>1227.5999999999999</v>
      </c>
      <c r="K340" s="18">
        <v>2305.8000000000002</v>
      </c>
      <c r="L340" s="18">
        <v>2047.5</v>
      </c>
      <c r="M340" s="18">
        <v>1936.8</v>
      </c>
    </row>
    <row r="341" spans="1:13" s="33" customFormat="1" x14ac:dyDescent="0.25">
      <c r="A341" s="61">
        <v>6</v>
      </c>
      <c r="B341" s="31" t="s">
        <v>245</v>
      </c>
      <c r="C341" s="6" t="s">
        <v>214</v>
      </c>
      <c r="D341" s="18">
        <v>722</v>
      </c>
      <c r="E341" s="18">
        <v>745</v>
      </c>
      <c r="F341" s="18">
        <v>965</v>
      </c>
      <c r="G341" s="18">
        <v>965</v>
      </c>
      <c r="H341" s="18">
        <v>965</v>
      </c>
      <c r="I341" s="18">
        <v>145.19999999999999</v>
      </c>
      <c r="J341" s="18">
        <v>149.80000000000001</v>
      </c>
      <c r="K341" s="18">
        <v>199.9</v>
      </c>
      <c r="L341" s="18">
        <v>199.9</v>
      </c>
      <c r="M341" s="18">
        <v>199.9</v>
      </c>
    </row>
    <row r="342" spans="1:13" s="33" customFormat="1" x14ac:dyDescent="0.25">
      <c r="A342" s="61">
        <v>7</v>
      </c>
      <c r="B342" s="31" t="s">
        <v>246</v>
      </c>
      <c r="C342" s="6" t="s">
        <v>214</v>
      </c>
      <c r="D342" s="18">
        <v>39.6</v>
      </c>
      <c r="E342" s="18">
        <v>1253731</v>
      </c>
      <c r="F342" s="18">
        <v>1253731</v>
      </c>
      <c r="G342" s="18">
        <v>1253731</v>
      </c>
      <c r="H342" s="18">
        <v>1253731</v>
      </c>
      <c r="I342" s="18">
        <v>75.400000000000006</v>
      </c>
      <c r="J342" s="18">
        <v>330.9</v>
      </c>
      <c r="K342" s="18">
        <v>2310.3000000000002</v>
      </c>
      <c r="L342" s="18">
        <v>2310.3000000000002</v>
      </c>
      <c r="M342" s="18">
        <v>2310.3000000000002</v>
      </c>
    </row>
    <row r="343" spans="1:13" s="22" customFormat="1" x14ac:dyDescent="0.25">
      <c r="A343" s="27"/>
      <c r="B343" s="9" t="s">
        <v>23</v>
      </c>
      <c r="C343" s="10"/>
      <c r="D343" s="11"/>
      <c r="E343" s="11"/>
      <c r="F343" s="11"/>
      <c r="G343" s="11"/>
      <c r="H343" s="11"/>
      <c r="I343" s="12">
        <v>54443.68</v>
      </c>
      <c r="J343" s="12">
        <v>59934</v>
      </c>
      <c r="K343" s="12">
        <v>80932.94</v>
      </c>
      <c r="L343" s="12">
        <v>75889.899999999994</v>
      </c>
      <c r="M343" s="12">
        <v>75435</v>
      </c>
    </row>
    <row r="344" spans="1:13" x14ac:dyDescent="0.25">
      <c r="A344" s="64" t="s">
        <v>412</v>
      </c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</row>
    <row r="345" spans="1:13" ht="60" x14ac:dyDescent="0.25">
      <c r="A345" s="61">
        <v>1</v>
      </c>
      <c r="B345" s="31" t="s">
        <v>413</v>
      </c>
      <c r="C345" s="61" t="s">
        <v>142</v>
      </c>
      <c r="D345" s="18">
        <v>0</v>
      </c>
      <c r="E345" s="18">
        <v>589181</v>
      </c>
      <c r="F345" s="18">
        <v>604857</v>
      </c>
      <c r="G345" s="18">
        <v>604857</v>
      </c>
      <c r="H345" s="18">
        <v>604857</v>
      </c>
      <c r="I345" s="18">
        <v>0</v>
      </c>
      <c r="J345" s="18">
        <v>240297.29</v>
      </c>
      <c r="K345" s="18">
        <v>246690.59</v>
      </c>
      <c r="L345" s="18">
        <v>246690.59</v>
      </c>
      <c r="M345" s="18">
        <v>246690.59</v>
      </c>
    </row>
    <row r="346" spans="1:13" ht="60" x14ac:dyDescent="0.25">
      <c r="A346" s="61">
        <v>2</v>
      </c>
      <c r="B346" s="31" t="s">
        <v>414</v>
      </c>
      <c r="C346" s="61" t="s">
        <v>142</v>
      </c>
      <c r="D346" s="18">
        <v>0</v>
      </c>
      <c r="E346" s="18">
        <v>103950</v>
      </c>
      <c r="F346" s="18">
        <v>110000</v>
      </c>
      <c r="G346" s="18">
        <v>110000</v>
      </c>
      <c r="H346" s="18">
        <v>110000</v>
      </c>
      <c r="I346" s="18">
        <v>0</v>
      </c>
      <c r="J346" s="18">
        <v>42395.97</v>
      </c>
      <c r="K346" s="18">
        <v>44863.46</v>
      </c>
      <c r="L346" s="18">
        <v>44863.46</v>
      </c>
      <c r="M346" s="18">
        <v>44863.46</v>
      </c>
    </row>
    <row r="347" spans="1:13" ht="60" x14ac:dyDescent="0.25">
      <c r="A347" s="61">
        <v>3</v>
      </c>
      <c r="B347" s="31" t="s">
        <v>415</v>
      </c>
      <c r="C347" s="61" t="s">
        <v>142</v>
      </c>
      <c r="D347" s="18">
        <v>0</v>
      </c>
      <c r="E347" s="18">
        <v>98010</v>
      </c>
      <c r="F347" s="18">
        <v>108010</v>
      </c>
      <c r="G347" s="18">
        <v>108010</v>
      </c>
      <c r="H347" s="18">
        <v>108010</v>
      </c>
      <c r="I347" s="18">
        <v>0</v>
      </c>
      <c r="J347" s="18">
        <v>12071.87</v>
      </c>
      <c r="K347" s="18">
        <v>13303.57</v>
      </c>
      <c r="L347" s="18">
        <v>13303.57</v>
      </c>
      <c r="M347" s="18">
        <v>13303.57</v>
      </c>
    </row>
    <row r="348" spans="1:13" ht="60" x14ac:dyDescent="0.25">
      <c r="A348" s="61">
        <v>4</v>
      </c>
      <c r="B348" s="31" t="s">
        <v>416</v>
      </c>
      <c r="C348" s="61" t="s">
        <v>142</v>
      </c>
      <c r="D348" s="18">
        <v>0</v>
      </c>
      <c r="E348" s="18">
        <v>995</v>
      </c>
      <c r="F348" s="18">
        <v>990</v>
      </c>
      <c r="G348" s="18">
        <v>990</v>
      </c>
      <c r="H348" s="18">
        <v>990</v>
      </c>
      <c r="I348" s="18">
        <v>0</v>
      </c>
      <c r="J348" s="18">
        <v>122.55</v>
      </c>
      <c r="K348" s="18">
        <v>121.94</v>
      </c>
      <c r="L348" s="18">
        <v>121.94</v>
      </c>
      <c r="M348" s="18">
        <v>121.94</v>
      </c>
    </row>
    <row r="349" spans="1:13" ht="45" x14ac:dyDescent="0.25">
      <c r="A349" s="61">
        <v>5</v>
      </c>
      <c r="B349" s="31" t="s">
        <v>417</v>
      </c>
      <c r="C349" s="61" t="s">
        <v>33</v>
      </c>
      <c r="D349" s="18">
        <v>0</v>
      </c>
      <c r="E349" s="18">
        <v>800</v>
      </c>
      <c r="F349" s="18">
        <v>850</v>
      </c>
      <c r="G349" s="18">
        <v>850</v>
      </c>
      <c r="H349" s="18">
        <v>850</v>
      </c>
      <c r="I349" s="18">
        <v>0</v>
      </c>
      <c r="J349" s="18">
        <v>127.01</v>
      </c>
      <c r="K349" s="18">
        <v>134.94999999999999</v>
      </c>
      <c r="L349" s="18">
        <v>134.94999999999999</v>
      </c>
      <c r="M349" s="18">
        <v>134.94999999999999</v>
      </c>
    </row>
    <row r="350" spans="1:13" ht="75" x14ac:dyDescent="0.25">
      <c r="A350" s="61">
        <v>6</v>
      </c>
      <c r="B350" s="31" t="s">
        <v>418</v>
      </c>
      <c r="C350" s="61" t="s">
        <v>33</v>
      </c>
      <c r="D350" s="18">
        <v>0</v>
      </c>
      <c r="E350" s="18">
        <v>759</v>
      </c>
      <c r="F350" s="18">
        <v>1305</v>
      </c>
      <c r="G350" s="18">
        <v>1305</v>
      </c>
      <c r="H350" s="18">
        <v>1305</v>
      </c>
      <c r="I350" s="18">
        <v>0</v>
      </c>
      <c r="J350" s="18">
        <v>120.51</v>
      </c>
      <c r="K350" s="18">
        <v>207.19</v>
      </c>
      <c r="L350" s="18">
        <v>207.19</v>
      </c>
      <c r="M350" s="18">
        <v>207.19</v>
      </c>
    </row>
    <row r="351" spans="1:13" ht="30" x14ac:dyDescent="0.25">
      <c r="A351" s="61">
        <v>7</v>
      </c>
      <c r="B351" s="31" t="s">
        <v>419</v>
      </c>
      <c r="C351" s="61" t="s">
        <v>33</v>
      </c>
      <c r="D351" s="18">
        <v>0</v>
      </c>
      <c r="E351" s="18">
        <v>9</v>
      </c>
      <c r="F351" s="18">
        <v>9</v>
      </c>
      <c r="G351" s="18">
        <v>9</v>
      </c>
      <c r="H351" s="18">
        <v>9</v>
      </c>
      <c r="I351" s="18">
        <v>0</v>
      </c>
      <c r="J351" s="18">
        <v>5692.9094999999998</v>
      </c>
      <c r="K351" s="18">
        <v>5992.12</v>
      </c>
      <c r="L351" s="18">
        <v>5992.12</v>
      </c>
      <c r="M351" s="18">
        <v>5992.12</v>
      </c>
    </row>
    <row r="352" spans="1:13" x14ac:dyDescent="0.25">
      <c r="A352" s="61">
        <v>8</v>
      </c>
      <c r="B352" s="31" t="s">
        <v>75</v>
      </c>
      <c r="C352" s="61" t="s">
        <v>33</v>
      </c>
      <c r="D352" s="18">
        <v>0</v>
      </c>
      <c r="E352" s="18">
        <v>25</v>
      </c>
      <c r="F352" s="18">
        <v>30</v>
      </c>
      <c r="G352" s="18">
        <v>30</v>
      </c>
      <c r="H352" s="18">
        <v>30</v>
      </c>
      <c r="I352" s="18">
        <v>0</v>
      </c>
      <c r="J352" s="18">
        <v>42106.57</v>
      </c>
      <c r="K352" s="18">
        <v>42996.12</v>
      </c>
      <c r="L352" s="18">
        <v>42996.12</v>
      </c>
      <c r="M352" s="18">
        <v>42996.12</v>
      </c>
    </row>
    <row r="353" spans="1:13" ht="30" x14ac:dyDescent="0.25">
      <c r="A353" s="61">
        <v>9</v>
      </c>
      <c r="B353" s="31" t="s">
        <v>419</v>
      </c>
      <c r="C353" s="61" t="s">
        <v>33</v>
      </c>
      <c r="D353" s="18">
        <v>0</v>
      </c>
      <c r="E353" s="18">
        <v>7</v>
      </c>
      <c r="F353" s="18">
        <v>7</v>
      </c>
      <c r="G353" s="18">
        <v>7</v>
      </c>
      <c r="H353" s="18">
        <v>7</v>
      </c>
      <c r="I353" s="18">
        <v>0</v>
      </c>
      <c r="J353" s="18">
        <v>11978.6296</v>
      </c>
      <c r="K353" s="18">
        <v>12602.03</v>
      </c>
      <c r="L353" s="18">
        <v>12602.03</v>
      </c>
      <c r="M353" s="18">
        <v>12602.03</v>
      </c>
    </row>
    <row r="354" spans="1:13" ht="45" x14ac:dyDescent="0.25">
      <c r="A354" s="61">
        <v>10</v>
      </c>
      <c r="B354" s="31" t="s">
        <v>151</v>
      </c>
      <c r="C354" s="61" t="s">
        <v>33</v>
      </c>
      <c r="D354" s="18">
        <v>0</v>
      </c>
      <c r="E354" s="18">
        <v>120</v>
      </c>
      <c r="F354" s="18">
        <v>120</v>
      </c>
      <c r="G354" s="18">
        <v>120</v>
      </c>
      <c r="H354" s="18">
        <v>120</v>
      </c>
      <c r="I354" s="18">
        <v>0</v>
      </c>
      <c r="J354" s="18">
        <v>4951.2399996000004</v>
      </c>
      <c r="K354" s="18">
        <v>5209.33</v>
      </c>
      <c r="L354" s="18">
        <v>5209.33</v>
      </c>
      <c r="M354" s="18">
        <v>5209.33</v>
      </c>
    </row>
    <row r="355" spans="1:13" x14ac:dyDescent="0.25">
      <c r="A355" s="27"/>
      <c r="B355" s="9" t="s">
        <v>23</v>
      </c>
      <c r="C355" s="10"/>
      <c r="D355" s="11"/>
      <c r="E355" s="11"/>
      <c r="F355" s="11"/>
      <c r="G355" s="11"/>
      <c r="H355" s="11"/>
      <c r="I355" s="12">
        <v>0</v>
      </c>
      <c r="J355" s="12">
        <v>359864.5490996</v>
      </c>
      <c r="K355" s="12">
        <v>372121.30000000005</v>
      </c>
      <c r="L355" s="12">
        <v>372121.30000000005</v>
      </c>
      <c r="M355" s="12">
        <v>372121.30000000005</v>
      </c>
    </row>
  </sheetData>
  <mergeCells count="31">
    <mergeCell ref="A1:M1"/>
    <mergeCell ref="A2:A3"/>
    <mergeCell ref="B2:B3"/>
    <mergeCell ref="C2:C3"/>
    <mergeCell ref="A152:A153"/>
    <mergeCell ref="I2:M2"/>
    <mergeCell ref="A5:M5"/>
    <mergeCell ref="A150:M150"/>
    <mergeCell ref="D2:H2"/>
    <mergeCell ref="A227:M227"/>
    <mergeCell ref="A221:M221"/>
    <mergeCell ref="A209:M209"/>
    <mergeCell ref="A33:M33"/>
    <mergeCell ref="A43:M43"/>
    <mergeCell ref="A183:M183"/>
    <mergeCell ref="A180:A181"/>
    <mergeCell ref="B180:B181"/>
    <mergeCell ref="B152:B153"/>
    <mergeCell ref="A169:A170"/>
    <mergeCell ref="B169:B170"/>
    <mergeCell ref="B176:B177"/>
    <mergeCell ref="A176:A177"/>
    <mergeCell ref="A344:M344"/>
    <mergeCell ref="A288:M288"/>
    <mergeCell ref="A296:M296"/>
    <mergeCell ref="A299:M299"/>
    <mergeCell ref="A302:M302"/>
    <mergeCell ref="A308:M308"/>
    <mergeCell ref="A304:A306"/>
    <mergeCell ref="I304:I306"/>
    <mergeCell ref="A313:M313"/>
  </mergeCells>
  <pageMargins left="0.35433070866141736" right="0" top="0.51181102362204722" bottom="0.55118110236220474" header="0.31496062992125984" footer="0.15748031496062992"/>
  <pageSetup paperSize="9" scale="53" firstPageNumber="1128" fitToHeight="0" orientation="landscape" useFirstPageNumber="1" r:id="rId1"/>
  <headerFooter>
    <oddFooter>&amp;R&amp;P</oddFooter>
  </headerFooter>
  <rowBreaks count="2" manualBreakCount="2">
    <brk id="32" max="16383" man="1"/>
    <brk id="29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госуслуги</vt:lpstr>
      <vt:lpstr>госуслуги!Заголовки_для_печати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Nesterova L.A.</dc:creator>
  <cp:lastModifiedBy>Lobach IA.</cp:lastModifiedBy>
  <cp:lastPrinted>2019-10-31T08:43:10Z</cp:lastPrinted>
  <dcterms:created xsi:type="dcterms:W3CDTF">2013-06-19T13:38:31Z</dcterms:created>
  <dcterms:modified xsi:type="dcterms:W3CDTF">2019-11-01T06:39:45Z</dcterms:modified>
</cp:coreProperties>
</file>