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5" windowWidth="11775" windowHeight="12795" tabRatio="601" activeTab="0"/>
  </bookViews>
  <sheets>
    <sheet name="Лист 1" sheetId="1" r:id="rId1"/>
  </sheets>
  <definedNames>
    <definedName name="_xlnm.Print_Titles" localSheetId="0">'Лист 1'!$2:$4</definedName>
  </definedNames>
  <calcPr fullCalcOnLoad="1"/>
</workbook>
</file>

<file path=xl/sharedStrings.xml><?xml version="1.0" encoding="utf-8"?>
<sst xmlns="http://schemas.openxmlformats.org/spreadsheetml/2006/main" count="72" uniqueCount="68">
  <si>
    <t>(тыс. рублей)</t>
  </si>
  <si>
    <t>Наименование</t>
  </si>
  <si>
    <t xml:space="preserve"> Налоги на прибыль, доходы</t>
  </si>
  <si>
    <t xml:space="preserve"> Налог на прибыль организаций</t>
  </si>
  <si>
    <t xml:space="preserve"> Налог на доходы физических лиц</t>
  </si>
  <si>
    <t xml:space="preserve"> Акцизы по подакцизным товарам (продукции), производимым на территории Российской Федерации </t>
  </si>
  <si>
    <t xml:space="preserve"> Налоги на имущество</t>
  </si>
  <si>
    <t xml:space="preserve"> Налог на имущество организаций</t>
  </si>
  <si>
    <t xml:space="preserve"> Транспортный налог</t>
  </si>
  <si>
    <t xml:space="preserve"> Налог на игорный бизнес</t>
  </si>
  <si>
    <t xml:space="preserve"> Налоги, сборы и регулярные платежи за пользование природными  ресурсами</t>
  </si>
  <si>
    <t xml:space="preserve"> Налог на добычу полезных ископаемых</t>
  </si>
  <si>
    <t xml:space="preserve"> Сборы за  пользование объектами животного мира и за пользование объектами водных биологических ресурсов  </t>
  </si>
  <si>
    <t xml:space="preserve"> Государственная пошлина</t>
  </si>
  <si>
    <t xml:space="preserve"> Задолженность и перерасчеты по отмененным налогам, сборам и иным обязательным платежам</t>
  </si>
  <si>
    <t>Налоговые доходы</t>
  </si>
  <si>
    <t>ВСЕГО ДОХОДЫ</t>
  </si>
  <si>
    <t>Налоги на совокупный доход</t>
  </si>
  <si>
    <t>Сумма</t>
  </si>
  <si>
    <t>Код  вида доходов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</si>
  <si>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</si>
  <si>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</si>
  <si>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</si>
  <si>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</si>
  <si>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</si>
  <si>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</si>
  <si>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Безвозмездные поступления от государственных (муниципальных) организаций</t>
  </si>
  <si>
    <t>Иные безвозмездные поступления</t>
  </si>
  <si>
    <t xml:space="preserve"> НАЛОГОВЫЕ И НЕНАЛОГОВЫЕ ДОХОДЫ                       </t>
  </si>
  <si>
    <t>Прогноз на 2020 год</t>
  </si>
  <si>
    <t>1 00 00000 00 0000 000</t>
  </si>
  <si>
    <t>1 01 00000 00 0000 000</t>
  </si>
  <si>
    <t>1 01 01000 00 0000 110</t>
  </si>
  <si>
    <t>1 01 02000 00 0000 110</t>
  </si>
  <si>
    <t>Налоги на товары (работы, услуги), реализуемые на территории Российской Федерации, в том числе</t>
  </si>
  <si>
    <t>000 1 03 02000 00 0000 110</t>
  </si>
  <si>
    <t>1 03 00000 00 0000 000</t>
  </si>
  <si>
    <t>1 03 02000 00 0000 110</t>
  </si>
  <si>
    <t>1 06 00000 00 0000 000</t>
  </si>
  <si>
    <t>1 06 02000 00 0000 110</t>
  </si>
  <si>
    <t>1 06 05000 00 0000 110</t>
  </si>
  <si>
    <t>1 07 00000 00 0000 000</t>
  </si>
  <si>
    <t>1 07 01000 00 0000 110</t>
  </si>
  <si>
    <t>1 07 04000 00 0000 110</t>
  </si>
  <si>
    <t>1 08 00000 00 0000 000</t>
  </si>
  <si>
    <t>1 09 00000 00 0000 000</t>
  </si>
  <si>
    <t>2 00 00000 00 0000 000</t>
  </si>
  <si>
    <t>2 02 00000 00 0000 000</t>
  </si>
  <si>
    <t>2 02 10000 00 0000 151</t>
  </si>
  <si>
    <t>2 02 20000 00 0000 151</t>
  </si>
  <si>
    <t>2 02 30000 00 0000 151</t>
  </si>
  <si>
    <t>2 02 40000 00 0000 151</t>
  </si>
  <si>
    <t>2 03 00000 00 0000 000</t>
  </si>
  <si>
    <t>1 06 04000 00 0000 110</t>
  </si>
  <si>
    <t>Неналоговые доходы</t>
  </si>
  <si>
    <t>Прогноз на 2021 год</t>
  </si>
  <si>
    <t>Темп роста к прогнозу 2020, %</t>
  </si>
  <si>
    <t>Сведения о доходах областного бюджета по видам доходов на 2020 год и плановый период 2021-2022 годов в сравнении с ожидаемым исполнением за 2019 год и исполнением за 2018 год</t>
  </si>
  <si>
    <t>Отчет за 2018 год</t>
  </si>
  <si>
    <t>Ожидаемое 2019 года</t>
  </si>
  <si>
    <t>Прогноз на 2022 год</t>
  </si>
  <si>
    <t>Темп роста к отчету 2018, %</t>
  </si>
  <si>
    <t>Темп роста к ожидаемому 2019, %</t>
  </si>
  <si>
    <t>Темп роста к прогнозу 2021, %</t>
  </si>
  <si>
    <t xml:space="preserve">Налоги на совокупный доход </t>
  </si>
  <si>
    <t>1 05 00000 00 0000 000</t>
  </si>
  <si>
    <t>Налог на профессиональный доход</t>
  </si>
  <si>
    <t>1 05 06001 00 0000 110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</si>
</sst>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"/>
    <numFmt numFmtId="167" formatCode="0.000"/>
    <numFmt numFmtId="168" formatCode="0.00000"/>
    <numFmt numFmtId="169" formatCode="0.000000"/>
    <numFmt numFmtId="170" formatCode="_-* #,##0_р_._-;\-* #,##0_р_._-;_-* &quot;-&quot;??_р_._-;_-@_-"/>
  </numFmts>
  <fonts count="49">
    <font>
      <sz val="13"/>
      <name val="Times New Roman Cyr"/>
      <family val="0"/>
    </font>
    <font>
      <b/>
      <sz val="12"/>
      <color indexed="24"/>
      <name val="Times New Roman Cyr"/>
      <family val="1"/>
    </font>
    <font>
      <b/>
      <sz val="12"/>
      <color indexed="32"/>
      <name val="Arial Cyr"/>
      <family val="2"/>
    </font>
    <font>
      <sz val="12"/>
      <color indexed="32"/>
      <name val="Arial Cyr"/>
      <family val="2"/>
    </font>
    <font>
      <u val="single"/>
      <sz val="9.75"/>
      <color indexed="12"/>
      <name val="Times New Roman Cyr"/>
      <family val="0"/>
    </font>
    <font>
      <u val="single"/>
      <sz val="9.75"/>
      <color indexed="36"/>
      <name val="Times New Roman Cyr"/>
      <family val="0"/>
    </font>
    <font>
      <sz val="15"/>
      <name val="Arial"/>
      <family val="2"/>
    </font>
    <font>
      <b/>
      <sz val="15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64" fontId="2" fillId="0" borderId="6">
      <alignment wrapText="1"/>
      <protection/>
    </xf>
    <xf numFmtId="164" fontId="3" fillId="0" borderId="7" applyBorder="0">
      <alignment wrapText="1"/>
      <protection/>
    </xf>
    <xf numFmtId="0" fontId="40" fillId="0" borderId="8" applyNumberFormat="0" applyFill="0" applyAlignment="0" applyProtection="0"/>
    <xf numFmtId="0" fontId="41" fillId="28" borderId="9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1" fontId="1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49" fontId="9" fillId="0" borderId="13" xfId="62" applyNumberFormat="1" applyFont="1" applyFill="1" applyBorder="1" applyAlignment="1">
      <alignment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64" fontId="9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wrapText="1"/>
    </xf>
    <xf numFmtId="2" fontId="7" fillId="0" borderId="13" xfId="62" applyNumberFormat="1" applyFont="1" applyFill="1" applyBorder="1" applyAlignment="1">
      <alignment horizontal="left" wrapText="1"/>
      <protection/>
    </xf>
    <xf numFmtId="165" fontId="11" fillId="0" borderId="12" xfId="0" applyNumberFormat="1" applyFont="1" applyFill="1" applyBorder="1" applyAlignment="1">
      <alignment horizontal="right" wrapText="1"/>
    </xf>
    <xf numFmtId="165" fontId="11" fillId="0" borderId="12" xfId="0" applyNumberFormat="1" applyFont="1" applyFill="1" applyBorder="1" applyAlignment="1">
      <alignment/>
    </xf>
    <xf numFmtId="165" fontId="7" fillId="0" borderId="12" xfId="0" applyNumberFormat="1" applyFont="1" applyFill="1" applyBorder="1" applyAlignment="1">
      <alignment/>
    </xf>
    <xf numFmtId="165" fontId="6" fillId="0" borderId="12" xfId="0" applyNumberFormat="1" applyFont="1" applyFill="1" applyBorder="1" applyAlignment="1">
      <alignment/>
    </xf>
    <xf numFmtId="165" fontId="7" fillId="0" borderId="12" xfId="0" applyNumberFormat="1" applyFont="1" applyFill="1" applyBorder="1" applyAlignment="1">
      <alignment horizontal="right"/>
    </xf>
    <xf numFmtId="165" fontId="6" fillId="0" borderId="12" xfId="0" applyNumberFormat="1" applyFont="1" applyFill="1" applyBorder="1" applyAlignment="1">
      <alignment horizontal="right"/>
    </xf>
    <xf numFmtId="49" fontId="13" fillId="0" borderId="12" xfId="55" applyNumberFormat="1" applyFont="1" applyFill="1" applyBorder="1" applyAlignment="1">
      <alignment horizontal="center"/>
      <protection/>
    </xf>
    <xf numFmtId="49" fontId="14" fillId="0" borderId="12" xfId="55" applyNumberFormat="1" applyFont="1" applyFill="1" applyBorder="1" applyAlignment="1">
      <alignment horizontal="center"/>
      <protection/>
    </xf>
    <xf numFmtId="164" fontId="9" fillId="0" borderId="14" xfId="0" applyNumberFormat="1" applyFont="1" applyFill="1" applyBorder="1" applyAlignment="1">
      <alignment horizontal="center" vertical="center" wrapText="1"/>
    </xf>
    <xf numFmtId="2" fontId="7" fillId="0" borderId="15" xfId="62" applyNumberFormat="1" applyFont="1" applyFill="1" applyBorder="1" applyAlignment="1">
      <alignment horizontal="left" wrapText="1"/>
      <protection/>
    </xf>
    <xf numFmtId="165" fontId="11" fillId="0" borderId="14" xfId="0" applyNumberFormat="1" applyFont="1" applyFill="1" applyBorder="1" applyAlignment="1">
      <alignment/>
    </xf>
    <xf numFmtId="49" fontId="9" fillId="0" borderId="15" xfId="62" applyNumberFormat="1" applyFont="1" applyFill="1" applyBorder="1" applyAlignment="1">
      <alignment horizontal="left" wrapText="1"/>
      <protection/>
    </xf>
    <xf numFmtId="165" fontId="7" fillId="0" borderId="14" xfId="0" applyNumberFormat="1" applyFont="1" applyFill="1" applyBorder="1" applyAlignment="1">
      <alignment/>
    </xf>
    <xf numFmtId="49" fontId="9" fillId="0" borderId="15" xfId="62" applyNumberFormat="1" applyFont="1" applyFill="1" applyBorder="1" applyAlignment="1">
      <alignment horizontal="left"/>
      <protection/>
    </xf>
    <xf numFmtId="49" fontId="9" fillId="0" borderId="15" xfId="62" applyNumberFormat="1" applyFont="1" applyFill="1" applyBorder="1" applyAlignment="1">
      <alignment wrapText="1"/>
      <protection/>
    </xf>
    <xf numFmtId="164" fontId="12" fillId="0" borderId="15" xfId="50" applyFont="1" applyFill="1" applyBorder="1" applyAlignment="1">
      <alignment wrapText="1"/>
      <protection/>
    </xf>
    <xf numFmtId="165" fontId="6" fillId="0" borderId="14" xfId="0" applyNumberFormat="1" applyFont="1" applyFill="1" applyBorder="1" applyAlignment="1">
      <alignment/>
    </xf>
    <xf numFmtId="49" fontId="12" fillId="0" borderId="15" xfId="62" applyNumberFormat="1" applyFont="1" applyFill="1" applyBorder="1" applyAlignment="1">
      <alignment wrapText="1"/>
      <protection/>
    </xf>
    <xf numFmtId="164" fontId="9" fillId="0" borderId="15" xfId="49" applyFont="1" applyFill="1" applyBorder="1" applyAlignment="1">
      <alignment wrapText="1"/>
      <protection/>
    </xf>
    <xf numFmtId="164" fontId="12" fillId="0" borderId="15" xfId="49" applyFont="1" applyFill="1" applyBorder="1" applyAlignment="1">
      <alignment wrapText="1"/>
      <protection/>
    </xf>
    <xf numFmtId="164" fontId="9" fillId="0" borderId="15" xfId="50" applyFont="1" applyFill="1" applyBorder="1" applyAlignment="1">
      <alignment wrapText="1"/>
      <protection/>
    </xf>
    <xf numFmtId="0" fontId="9" fillId="0" borderId="16" xfId="0" applyFont="1" applyFill="1" applyBorder="1" applyAlignment="1">
      <alignment/>
    </xf>
    <xf numFmtId="0" fontId="9" fillId="0" borderId="16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9" fillId="0" borderId="18" xfId="0" applyFont="1" applyBorder="1" applyAlignment="1">
      <alignment wrapText="1"/>
    </xf>
    <xf numFmtId="165" fontId="7" fillId="0" borderId="18" xfId="0" applyNumberFormat="1" applyFont="1" applyFill="1" applyBorder="1" applyAlignment="1">
      <alignment horizontal="right"/>
    </xf>
    <xf numFmtId="165" fontId="7" fillId="0" borderId="18" xfId="0" applyNumberFormat="1" applyFont="1" applyFill="1" applyBorder="1" applyAlignment="1">
      <alignment/>
    </xf>
    <xf numFmtId="165" fontId="7" fillId="0" borderId="19" xfId="0" applyNumberFormat="1" applyFont="1" applyFill="1" applyBorder="1" applyAlignment="1">
      <alignment/>
    </xf>
    <xf numFmtId="0" fontId="9" fillId="0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2" fontId="9" fillId="0" borderId="21" xfId="62" applyNumberFormat="1" applyFont="1" applyFill="1" applyBorder="1" applyAlignment="1">
      <alignment horizontal="center" vertical="center" wrapText="1"/>
      <protection/>
    </xf>
    <xf numFmtId="2" fontId="9" fillId="0" borderId="16" xfId="62" applyNumberFormat="1" applyFont="1" applyFill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2" fontId="9" fillId="0" borderId="25" xfId="62" applyNumberFormat="1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Г1" xfId="49"/>
    <cellStyle name="ЗГ2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="90" zoomScaleNormal="70" zoomScaleSheetLayoutView="90" zoomScalePageLayoutView="0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5" sqref="G5"/>
    </sheetView>
  </sheetViews>
  <sheetFormatPr defaultColWidth="27.8125" defaultRowHeight="16.5"/>
  <cols>
    <col min="1" max="1" width="56.8125" style="1" customWidth="1"/>
    <col min="2" max="2" width="23.6328125" style="1" customWidth="1"/>
    <col min="3" max="4" width="15.99609375" style="1" customWidth="1"/>
    <col min="5" max="5" width="12.453125" style="1" customWidth="1"/>
    <col min="6" max="6" width="15.453125" style="1" customWidth="1"/>
    <col min="7" max="7" width="13.99609375" style="1" customWidth="1"/>
    <col min="8" max="8" width="15.453125" style="1" customWidth="1"/>
    <col min="9" max="9" width="12.18359375" style="1" customWidth="1"/>
    <col min="10" max="10" width="15.453125" style="1" customWidth="1"/>
    <col min="11" max="11" width="12.18359375" style="1" customWidth="1"/>
    <col min="12" max="16384" width="27.8125" style="1" customWidth="1"/>
  </cols>
  <sheetData>
    <row r="1" spans="1:11" ht="56.25" customHeight="1">
      <c r="A1" s="42" t="s">
        <v>57</v>
      </c>
      <c r="B1" s="42"/>
      <c r="C1" s="42"/>
      <c r="D1" s="42"/>
      <c r="E1" s="42"/>
      <c r="F1" s="42"/>
      <c r="G1" s="42"/>
      <c r="H1" s="43"/>
      <c r="I1" s="43"/>
      <c r="J1" s="43"/>
      <c r="K1" s="43"/>
    </row>
    <row r="2" spans="1:11" ht="19.5" customHeight="1" thickBot="1">
      <c r="A2" s="4"/>
      <c r="B2" s="4"/>
      <c r="C2" s="5"/>
      <c r="D2" s="7"/>
      <c r="E2" s="7"/>
      <c r="F2" s="7"/>
      <c r="G2" s="6"/>
      <c r="K2" s="6" t="s">
        <v>0</v>
      </c>
    </row>
    <row r="3" spans="1:11" ht="34.5" customHeight="1">
      <c r="A3" s="44" t="s">
        <v>1</v>
      </c>
      <c r="B3" s="49" t="s">
        <v>19</v>
      </c>
      <c r="C3" s="41" t="s">
        <v>58</v>
      </c>
      <c r="D3" s="46" t="s">
        <v>59</v>
      </c>
      <c r="E3" s="47"/>
      <c r="F3" s="46" t="s">
        <v>29</v>
      </c>
      <c r="G3" s="47"/>
      <c r="H3" s="46" t="s">
        <v>55</v>
      </c>
      <c r="I3" s="47"/>
      <c r="J3" s="46" t="s">
        <v>60</v>
      </c>
      <c r="K3" s="48"/>
    </row>
    <row r="4" spans="1:11" ht="60" customHeight="1">
      <c r="A4" s="45"/>
      <c r="B4" s="50"/>
      <c r="C4" s="2" t="s">
        <v>18</v>
      </c>
      <c r="D4" s="2" t="s">
        <v>18</v>
      </c>
      <c r="E4" s="8" t="s">
        <v>61</v>
      </c>
      <c r="F4" s="2" t="s">
        <v>18</v>
      </c>
      <c r="G4" s="8" t="s">
        <v>62</v>
      </c>
      <c r="H4" s="2" t="s">
        <v>18</v>
      </c>
      <c r="I4" s="8" t="s">
        <v>56</v>
      </c>
      <c r="J4" s="2" t="s">
        <v>18</v>
      </c>
      <c r="K4" s="20" t="s">
        <v>63</v>
      </c>
    </row>
    <row r="5" spans="1:11" s="7" customFormat="1" ht="28.5" customHeight="1">
      <c r="A5" s="21" t="s">
        <v>16</v>
      </c>
      <c r="B5" s="11"/>
      <c r="C5" s="12">
        <f>C6+C26</f>
        <v>70615938.19999999</v>
      </c>
      <c r="D5" s="12">
        <f aca="true" t="shared" si="0" ref="D5:J5">D6+D26</f>
        <v>64463092.1</v>
      </c>
      <c r="E5" s="13">
        <f>D5/C5*100</f>
        <v>91.28688755423208</v>
      </c>
      <c r="F5" s="12">
        <f t="shared" si="0"/>
        <v>67217925.3</v>
      </c>
      <c r="G5" s="13">
        <f>F5/D5*100</f>
        <v>104.27350459038871</v>
      </c>
      <c r="H5" s="12">
        <f t="shared" si="0"/>
        <v>63868309.8</v>
      </c>
      <c r="I5" s="13">
        <f>H5/F5*100</f>
        <v>95.01678237605468</v>
      </c>
      <c r="J5" s="12">
        <f t="shared" si="0"/>
        <v>64126316.199999996</v>
      </c>
      <c r="K5" s="22">
        <f>J5/H5*100</f>
        <v>100.40396622488983</v>
      </c>
    </row>
    <row r="6" spans="1:11" s="9" customFormat="1" ht="28.5" customHeight="1">
      <c r="A6" s="23" t="s">
        <v>28</v>
      </c>
      <c r="B6" s="18" t="s">
        <v>30</v>
      </c>
      <c r="C6" s="14">
        <f>C7+C25</f>
        <v>48878943.099999994</v>
      </c>
      <c r="D6" s="14">
        <f>D7+D25</f>
        <v>52033078</v>
      </c>
      <c r="E6" s="14">
        <f>D6/C6*100</f>
        <v>106.45295233480611</v>
      </c>
      <c r="F6" s="14">
        <f>F7+F25</f>
        <v>53814047.599999994</v>
      </c>
      <c r="G6" s="14">
        <f>F6/D6*100</f>
        <v>103.42276426545436</v>
      </c>
      <c r="H6" s="14">
        <f>H7+H25</f>
        <v>55678642.9</v>
      </c>
      <c r="I6" s="14">
        <f aca="true" t="shared" si="1" ref="I6:I32">H6/F6*100</f>
        <v>103.46488581171138</v>
      </c>
      <c r="J6" s="14">
        <f>J7+J25</f>
        <v>57200576.199999996</v>
      </c>
      <c r="K6" s="24">
        <f aca="true" t="shared" si="2" ref="K6:K32">J6/H6*100</f>
        <v>102.73342384212457</v>
      </c>
    </row>
    <row r="7" spans="1:11" s="9" customFormat="1" ht="24" customHeight="1">
      <c r="A7" s="25" t="s">
        <v>15</v>
      </c>
      <c r="B7" s="18"/>
      <c r="C7" s="14">
        <f>C8+C11+C16+C20+C23+C24</f>
        <v>47813209.8</v>
      </c>
      <c r="D7" s="14">
        <f>D8+D11+D16+D20+D23+D24+D14</f>
        <v>50855742.1</v>
      </c>
      <c r="E7" s="14">
        <f>D7/C7*100</f>
        <v>106.36337178099265</v>
      </c>
      <c r="F7" s="14">
        <f>F8+F11+F16+F20+F23+F24</f>
        <v>53089425.099999994</v>
      </c>
      <c r="G7" s="14">
        <f>F7/D7*100</f>
        <v>104.39219428871532</v>
      </c>
      <c r="H7" s="14">
        <f>H8+H11+H16+H20+H23+H24</f>
        <v>54949272.1</v>
      </c>
      <c r="I7" s="14">
        <f t="shared" si="1"/>
        <v>103.50323439460266</v>
      </c>
      <c r="J7" s="14">
        <f>J8+J11+J16+J20+J23+J24</f>
        <v>56464964.4</v>
      </c>
      <c r="K7" s="24">
        <f t="shared" si="2"/>
        <v>102.75834827664623</v>
      </c>
    </row>
    <row r="8" spans="1:11" s="9" customFormat="1" ht="26.25" customHeight="1">
      <c r="A8" s="26" t="s">
        <v>2</v>
      </c>
      <c r="B8" s="18" t="s">
        <v>31</v>
      </c>
      <c r="C8" s="14">
        <f>C9+C10</f>
        <v>31501258.5</v>
      </c>
      <c r="D8" s="14">
        <f>D9+D10</f>
        <v>34245736</v>
      </c>
      <c r="E8" s="14">
        <f>D8/C8*100</f>
        <v>108.7122789078411</v>
      </c>
      <c r="F8" s="14">
        <f>F9+F10</f>
        <v>35812945.9</v>
      </c>
      <c r="G8" s="14">
        <f>F8/D8*100</f>
        <v>104.57636506921621</v>
      </c>
      <c r="H8" s="14">
        <f>H9+H10</f>
        <v>36833766</v>
      </c>
      <c r="I8" s="14">
        <f t="shared" si="1"/>
        <v>102.85042203132471</v>
      </c>
      <c r="J8" s="14">
        <f>J9+J10</f>
        <v>37784415</v>
      </c>
      <c r="K8" s="24">
        <f t="shared" si="2"/>
        <v>102.58091719429396</v>
      </c>
    </row>
    <row r="9" spans="1:11" ht="27" customHeight="1">
      <c r="A9" s="27" t="s">
        <v>3</v>
      </c>
      <c r="B9" s="19" t="s">
        <v>32</v>
      </c>
      <c r="C9" s="15">
        <v>16401819.4</v>
      </c>
      <c r="D9" s="15">
        <v>17969572</v>
      </c>
      <c r="E9" s="15">
        <f>D9/C9*100</f>
        <v>109.55840667285972</v>
      </c>
      <c r="F9" s="15">
        <v>18373710.9</v>
      </c>
      <c r="G9" s="15">
        <f>F9/D9*100</f>
        <v>102.24901795101185</v>
      </c>
      <c r="H9" s="15">
        <v>18557448</v>
      </c>
      <c r="I9" s="15">
        <f t="shared" si="1"/>
        <v>100.99999995101699</v>
      </c>
      <c r="J9" s="15">
        <v>18576005</v>
      </c>
      <c r="K9" s="28">
        <f t="shared" si="2"/>
        <v>100.09999758587496</v>
      </c>
    </row>
    <row r="10" spans="1:11" ht="24" customHeight="1">
      <c r="A10" s="27" t="s">
        <v>4</v>
      </c>
      <c r="B10" s="19" t="s">
        <v>33</v>
      </c>
      <c r="C10" s="15">
        <v>15099439.1</v>
      </c>
      <c r="D10" s="15">
        <v>16276164</v>
      </c>
      <c r="E10" s="15">
        <f>D10/C10*100</f>
        <v>107.79316961515477</v>
      </c>
      <c r="F10" s="15">
        <v>17439235</v>
      </c>
      <c r="G10" s="15">
        <f>F10/D10*100</f>
        <v>107.14585451461414</v>
      </c>
      <c r="H10" s="15">
        <v>18276318</v>
      </c>
      <c r="I10" s="15">
        <f t="shared" si="1"/>
        <v>104.79999839442497</v>
      </c>
      <c r="J10" s="15">
        <v>19208410</v>
      </c>
      <c r="K10" s="28">
        <f t="shared" si="2"/>
        <v>105.09999880719955</v>
      </c>
    </row>
    <row r="11" spans="1:11" ht="41.25" customHeight="1">
      <c r="A11" s="26" t="s">
        <v>34</v>
      </c>
      <c r="B11" s="18" t="s">
        <v>36</v>
      </c>
      <c r="C11" s="14">
        <f>C13</f>
        <v>9974506.9</v>
      </c>
      <c r="D11" s="14">
        <f>D13</f>
        <v>10745600.2</v>
      </c>
      <c r="E11" s="14">
        <f>D11/C11*100</f>
        <v>107.73064079989759</v>
      </c>
      <c r="F11" s="14">
        <f>F13</f>
        <v>11369057.9</v>
      </c>
      <c r="G11" s="14">
        <f>F11/D11*100</f>
        <v>105.80198116806916</v>
      </c>
      <c r="H11" s="14">
        <f>H13</f>
        <v>12127999.4</v>
      </c>
      <c r="I11" s="14">
        <f t="shared" si="1"/>
        <v>106.67550035082502</v>
      </c>
      <c r="J11" s="14">
        <f>J13</f>
        <v>12616286.1</v>
      </c>
      <c r="K11" s="24">
        <f t="shared" si="2"/>
        <v>104.02611085221525</v>
      </c>
    </row>
    <row r="12" spans="1:11" ht="26.25" customHeight="1" hidden="1">
      <c r="A12" s="26" t="s">
        <v>17</v>
      </c>
      <c r="B12" s="19" t="s">
        <v>35</v>
      </c>
      <c r="C12" s="14">
        <v>-85</v>
      </c>
      <c r="D12" s="15"/>
      <c r="E12" s="14">
        <f>D12/C12*100</f>
        <v>0</v>
      </c>
      <c r="F12" s="15"/>
      <c r="G12" s="14" t="e">
        <f>F12/D12*100</f>
        <v>#DIV/0!</v>
      </c>
      <c r="H12" s="15"/>
      <c r="I12" s="14" t="e">
        <f t="shared" si="1"/>
        <v>#DIV/0!</v>
      </c>
      <c r="J12" s="15"/>
      <c r="K12" s="24" t="e">
        <f t="shared" si="2"/>
        <v>#DIV/0!</v>
      </c>
    </row>
    <row r="13" spans="1:11" ht="35.25" customHeight="1">
      <c r="A13" s="29" t="s">
        <v>5</v>
      </c>
      <c r="B13" s="19" t="s">
        <v>37</v>
      </c>
      <c r="C13" s="15">
        <v>9974506.9</v>
      </c>
      <c r="D13" s="15">
        <v>10745600.2</v>
      </c>
      <c r="E13" s="15">
        <f>D13/C13*100</f>
        <v>107.73064079989759</v>
      </c>
      <c r="F13" s="15">
        <v>11369057.9</v>
      </c>
      <c r="G13" s="15">
        <f>F13/D13*100</f>
        <v>105.80198116806916</v>
      </c>
      <c r="H13" s="15">
        <v>12127999.4</v>
      </c>
      <c r="I13" s="15">
        <f>H13/F13*100</f>
        <v>106.67550035082502</v>
      </c>
      <c r="J13" s="15">
        <v>12616286.1</v>
      </c>
      <c r="K13" s="28">
        <f>J13/H13*100</f>
        <v>104.02611085221525</v>
      </c>
    </row>
    <row r="14" spans="1:11" s="9" customFormat="1" ht="24.75" customHeight="1">
      <c r="A14" s="26" t="s">
        <v>64</v>
      </c>
      <c r="B14" s="18" t="s">
        <v>65</v>
      </c>
      <c r="C14" s="14">
        <f>C15</f>
        <v>0</v>
      </c>
      <c r="D14" s="14">
        <f>D15</f>
        <v>8963</v>
      </c>
      <c r="E14" s="14">
        <v>0</v>
      </c>
      <c r="F14" s="14">
        <f>F15</f>
        <v>0</v>
      </c>
      <c r="G14" s="14">
        <f>F14/D14*100</f>
        <v>0</v>
      </c>
      <c r="H14" s="14">
        <f>H15</f>
        <v>0</v>
      </c>
      <c r="I14" s="14">
        <v>0</v>
      </c>
      <c r="J14" s="14">
        <f>J15</f>
        <v>0</v>
      </c>
      <c r="K14" s="24">
        <v>0</v>
      </c>
    </row>
    <row r="15" spans="1:11" ht="20.25" customHeight="1">
      <c r="A15" s="29" t="s">
        <v>66</v>
      </c>
      <c r="B15" s="19" t="s">
        <v>67</v>
      </c>
      <c r="C15" s="15">
        <v>0</v>
      </c>
      <c r="D15" s="15">
        <v>8963</v>
      </c>
      <c r="E15" s="15">
        <v>0</v>
      </c>
      <c r="F15" s="15">
        <v>0</v>
      </c>
      <c r="G15" s="15">
        <f>F15/D15*100</f>
        <v>0</v>
      </c>
      <c r="H15" s="15">
        <v>0</v>
      </c>
      <c r="I15" s="15">
        <v>0</v>
      </c>
      <c r="J15" s="15">
        <v>0</v>
      </c>
      <c r="K15" s="28">
        <v>0</v>
      </c>
    </row>
    <row r="16" spans="1:11" s="9" customFormat="1" ht="22.5" customHeight="1">
      <c r="A16" s="30" t="s">
        <v>6</v>
      </c>
      <c r="B16" s="18" t="s">
        <v>38</v>
      </c>
      <c r="C16" s="14">
        <f>C17+C18+C19</f>
        <v>5942472.2</v>
      </c>
      <c r="D16" s="14">
        <f>D17+D18+D19</f>
        <v>5513952.6</v>
      </c>
      <c r="E16" s="14">
        <f>D16/C16*100</f>
        <v>92.78886655961132</v>
      </c>
      <c r="F16" s="14">
        <f>F17+F18+F19</f>
        <v>5555155</v>
      </c>
      <c r="G16" s="14">
        <f>F16/D16*100</f>
        <v>100.74723892258342</v>
      </c>
      <c r="H16" s="14">
        <f>H17+H18+H19</f>
        <v>5628274</v>
      </c>
      <c r="I16" s="14">
        <f t="shared" si="1"/>
        <v>101.31623690068055</v>
      </c>
      <c r="J16" s="14">
        <f>J17+J18+J19</f>
        <v>5702368</v>
      </c>
      <c r="K16" s="24">
        <f t="shared" si="2"/>
        <v>101.31646042818812</v>
      </c>
    </row>
    <row r="17" spans="1:11" ht="21" customHeight="1">
      <c r="A17" s="31" t="s">
        <v>7</v>
      </c>
      <c r="B17" s="19" t="s">
        <v>39</v>
      </c>
      <c r="C17" s="15">
        <v>4975740.9</v>
      </c>
      <c r="D17" s="15">
        <v>4498867.6</v>
      </c>
      <c r="E17" s="15">
        <f>D17/C17*100</f>
        <v>90.41603432365217</v>
      </c>
      <c r="F17" s="15">
        <v>4509855</v>
      </c>
      <c r="G17" s="15">
        <f>F17/D17*100</f>
        <v>100.24422590253602</v>
      </c>
      <c r="H17" s="15">
        <v>4573274</v>
      </c>
      <c r="I17" s="15">
        <f t="shared" si="1"/>
        <v>101.40623146420451</v>
      </c>
      <c r="J17" s="15">
        <v>4641868</v>
      </c>
      <c r="K17" s="28">
        <f t="shared" si="2"/>
        <v>101.49988826385648</v>
      </c>
    </row>
    <row r="18" spans="1:11" ht="22.5" customHeight="1">
      <c r="A18" s="31" t="s">
        <v>8</v>
      </c>
      <c r="B18" s="19" t="s">
        <v>53</v>
      </c>
      <c r="C18" s="15">
        <v>963624.3</v>
      </c>
      <c r="D18" s="15">
        <v>1014100</v>
      </c>
      <c r="E18" s="15">
        <f>D18/C18*100</f>
        <v>105.23810991482883</v>
      </c>
      <c r="F18" s="15">
        <v>1045300</v>
      </c>
      <c r="G18" s="15">
        <f>F18/D18*100</f>
        <v>103.07661966275515</v>
      </c>
      <c r="H18" s="15">
        <v>1055000</v>
      </c>
      <c r="I18" s="15">
        <f t="shared" si="1"/>
        <v>100.92796326413469</v>
      </c>
      <c r="J18" s="15">
        <v>1060500</v>
      </c>
      <c r="K18" s="28">
        <f t="shared" si="2"/>
        <v>100.521327014218</v>
      </c>
    </row>
    <row r="19" spans="1:11" ht="24.75" customHeight="1">
      <c r="A19" s="31" t="s">
        <v>9</v>
      </c>
      <c r="B19" s="19" t="s">
        <v>40</v>
      </c>
      <c r="C19" s="15">
        <v>3107</v>
      </c>
      <c r="D19" s="15">
        <v>985</v>
      </c>
      <c r="E19" s="15">
        <f>D19/C19*100</f>
        <v>31.702607016414547</v>
      </c>
      <c r="F19" s="15">
        <v>0</v>
      </c>
      <c r="G19" s="15">
        <f>F19/D19*100</f>
        <v>0</v>
      </c>
      <c r="H19" s="15">
        <v>0</v>
      </c>
      <c r="I19" s="15">
        <v>0</v>
      </c>
      <c r="J19" s="15">
        <v>0</v>
      </c>
      <c r="K19" s="28">
        <v>0</v>
      </c>
    </row>
    <row r="20" spans="1:11" s="9" customFormat="1" ht="36" customHeight="1">
      <c r="A20" s="30" t="s">
        <v>10</v>
      </c>
      <c r="B20" s="18" t="s">
        <v>41</v>
      </c>
      <c r="C20" s="14">
        <f>C21+C22</f>
        <v>151832.8</v>
      </c>
      <c r="D20" s="14">
        <f>D21+D22</f>
        <v>124346</v>
      </c>
      <c r="E20" s="14">
        <f>D20/C20*100</f>
        <v>81.89666527917552</v>
      </c>
      <c r="F20" s="14">
        <f>F21+F22</f>
        <v>128340</v>
      </c>
      <c r="G20" s="14">
        <f>F20/D20*100</f>
        <v>103.21200521126535</v>
      </c>
      <c r="H20" s="14">
        <f>H21+H22</f>
        <v>132810</v>
      </c>
      <c r="I20" s="14">
        <f t="shared" si="1"/>
        <v>103.48293595137915</v>
      </c>
      <c r="J20" s="14">
        <f>J21+J22</f>
        <v>137030</v>
      </c>
      <c r="K20" s="24">
        <f t="shared" si="2"/>
        <v>103.17747157593556</v>
      </c>
    </row>
    <row r="21" spans="1:11" ht="21.75" customHeight="1">
      <c r="A21" s="27" t="s">
        <v>11</v>
      </c>
      <c r="B21" s="19" t="s">
        <v>42</v>
      </c>
      <c r="C21" s="15">
        <v>150637.9</v>
      </c>
      <c r="D21" s="15">
        <v>123146</v>
      </c>
      <c r="E21" s="15">
        <f>D21/C21*100</f>
        <v>81.74967919759901</v>
      </c>
      <c r="F21" s="15">
        <v>127130</v>
      </c>
      <c r="G21" s="15">
        <f>F21/D21*100</f>
        <v>103.23518425283808</v>
      </c>
      <c r="H21" s="15">
        <v>131590</v>
      </c>
      <c r="I21" s="15">
        <f t="shared" si="1"/>
        <v>103.5082199323527</v>
      </c>
      <c r="J21" s="15">
        <v>135800</v>
      </c>
      <c r="K21" s="28">
        <f t="shared" si="2"/>
        <v>103.19933125617449</v>
      </c>
    </row>
    <row r="22" spans="1:11" ht="39" customHeight="1">
      <c r="A22" s="27" t="s">
        <v>12</v>
      </c>
      <c r="B22" s="19" t="s">
        <v>43</v>
      </c>
      <c r="C22" s="15">
        <v>1194.9</v>
      </c>
      <c r="D22" s="15">
        <v>1200</v>
      </c>
      <c r="E22" s="15">
        <f>D22/C22*100</f>
        <v>100.42681395932713</v>
      </c>
      <c r="F22" s="15">
        <v>1210</v>
      </c>
      <c r="G22" s="15">
        <f>F22/D22*100</f>
        <v>100.83333333333333</v>
      </c>
      <c r="H22" s="15">
        <v>1220</v>
      </c>
      <c r="I22" s="15">
        <f t="shared" si="1"/>
        <v>100.82644628099173</v>
      </c>
      <c r="J22" s="15">
        <v>1230</v>
      </c>
      <c r="K22" s="28">
        <f t="shared" si="2"/>
        <v>100.81967213114753</v>
      </c>
    </row>
    <row r="23" spans="1:11" s="9" customFormat="1" ht="23.25" customHeight="1">
      <c r="A23" s="30" t="s">
        <v>13</v>
      </c>
      <c r="B23" s="18" t="s">
        <v>44</v>
      </c>
      <c r="C23" s="14">
        <v>243044.8</v>
      </c>
      <c r="D23" s="14">
        <v>217114.3</v>
      </c>
      <c r="E23" s="14">
        <f>D23/C23*100</f>
        <v>89.3309793091644</v>
      </c>
      <c r="F23" s="14">
        <v>223908.3</v>
      </c>
      <c r="G23" s="14">
        <f>F23/D23*100</f>
        <v>103.12922732404084</v>
      </c>
      <c r="H23" s="14">
        <v>226411.7</v>
      </c>
      <c r="I23" s="14">
        <f t="shared" si="1"/>
        <v>101.11804698619926</v>
      </c>
      <c r="J23" s="14">
        <v>224859.3</v>
      </c>
      <c r="K23" s="24">
        <f t="shared" si="2"/>
        <v>99.31434638757625</v>
      </c>
    </row>
    <row r="24" spans="1:11" s="9" customFormat="1" ht="36.75" customHeight="1">
      <c r="A24" s="30" t="s">
        <v>14</v>
      </c>
      <c r="B24" s="18" t="s">
        <v>45</v>
      </c>
      <c r="C24" s="14">
        <v>94.6</v>
      </c>
      <c r="D24" s="14">
        <v>30</v>
      </c>
      <c r="E24" s="14">
        <f>D24/C24*100</f>
        <v>31.71247357293869</v>
      </c>
      <c r="F24" s="14">
        <v>18</v>
      </c>
      <c r="G24" s="14">
        <f>F24/D24*100</f>
        <v>60</v>
      </c>
      <c r="H24" s="14">
        <v>11</v>
      </c>
      <c r="I24" s="14">
        <f t="shared" si="1"/>
        <v>61.111111111111114</v>
      </c>
      <c r="J24" s="14">
        <v>6</v>
      </c>
      <c r="K24" s="24">
        <f t="shared" si="2"/>
        <v>54.54545454545454</v>
      </c>
    </row>
    <row r="25" spans="1:11" s="9" customFormat="1" ht="21.75" customHeight="1">
      <c r="A25" s="32" t="s">
        <v>54</v>
      </c>
      <c r="B25" s="3"/>
      <c r="C25" s="14">
        <v>1065733.3</v>
      </c>
      <c r="D25" s="14">
        <v>1177335.9</v>
      </c>
      <c r="E25" s="14">
        <f>D25/C25*100</f>
        <v>110.47190699586847</v>
      </c>
      <c r="F25" s="14">
        <v>724622.5</v>
      </c>
      <c r="G25" s="14">
        <f>F25/D25*100</f>
        <v>61.54764328514912</v>
      </c>
      <c r="H25" s="14">
        <v>729370.8</v>
      </c>
      <c r="I25" s="14">
        <f t="shared" si="1"/>
        <v>100.65527912809773</v>
      </c>
      <c r="J25" s="14">
        <v>735611.8</v>
      </c>
      <c r="K25" s="24">
        <f t="shared" si="2"/>
        <v>100.85566902321837</v>
      </c>
    </row>
    <row r="26" spans="1:11" s="9" customFormat="1" ht="19.5">
      <c r="A26" s="33" t="s">
        <v>20</v>
      </c>
      <c r="B26" s="18" t="s">
        <v>46</v>
      </c>
      <c r="C26" s="16">
        <f>C27+C32+C33</f>
        <v>21736995.099999998</v>
      </c>
      <c r="D26" s="16">
        <f>D27+D32+D33</f>
        <v>12430014.1</v>
      </c>
      <c r="E26" s="14">
        <f>D26/C26*100</f>
        <v>57.18368175001337</v>
      </c>
      <c r="F26" s="16">
        <f>F27+F32+F33</f>
        <v>13403877.700000001</v>
      </c>
      <c r="G26" s="14">
        <f>F26/D26*100</f>
        <v>107.83477470069806</v>
      </c>
      <c r="H26" s="16">
        <f>H27+H32+H33</f>
        <v>8189666.9</v>
      </c>
      <c r="I26" s="14">
        <f t="shared" si="1"/>
        <v>61.0992362307215</v>
      </c>
      <c r="J26" s="16">
        <f>J27+J32+J33</f>
        <v>6925740</v>
      </c>
      <c r="K26" s="24">
        <f t="shared" si="2"/>
        <v>84.56680942664468</v>
      </c>
    </row>
    <row r="27" spans="1:11" s="9" customFormat="1" ht="33.75">
      <c r="A27" s="34" t="s">
        <v>21</v>
      </c>
      <c r="B27" s="18" t="s">
        <v>47</v>
      </c>
      <c r="C27" s="16">
        <f>SUM(C28:C31)</f>
        <v>21815711.9</v>
      </c>
      <c r="D27" s="16">
        <f>SUM(D28:D31)</f>
        <v>12065788.5</v>
      </c>
      <c r="E27" s="14">
        <f>D27/C27*100</f>
        <v>55.30779172051681</v>
      </c>
      <c r="F27" s="16">
        <f>SUM(F28:F31)</f>
        <v>12811050.8</v>
      </c>
      <c r="G27" s="14">
        <f>F27/D27*100</f>
        <v>106.17665641992649</v>
      </c>
      <c r="H27" s="16">
        <f>SUM(H28:H31)</f>
        <v>7925734.800000001</v>
      </c>
      <c r="I27" s="14">
        <f t="shared" si="1"/>
        <v>61.8663911628545</v>
      </c>
      <c r="J27" s="16">
        <f>SUM(J28:J31)</f>
        <v>6925740</v>
      </c>
      <c r="K27" s="24">
        <f t="shared" si="2"/>
        <v>87.3829389295236</v>
      </c>
    </row>
    <row r="28" spans="1:11" ht="33">
      <c r="A28" s="35" t="s">
        <v>22</v>
      </c>
      <c r="B28" s="19" t="s">
        <v>48</v>
      </c>
      <c r="C28" s="17">
        <v>2255613.2</v>
      </c>
      <c r="D28" s="17">
        <v>0</v>
      </c>
      <c r="E28" s="15">
        <f>D28/C28*100</f>
        <v>0</v>
      </c>
      <c r="F28" s="17">
        <v>0</v>
      </c>
      <c r="G28" s="15">
        <v>0</v>
      </c>
      <c r="H28" s="17">
        <v>0</v>
      </c>
      <c r="I28" s="15">
        <v>0</v>
      </c>
      <c r="J28" s="17">
        <v>0</v>
      </c>
      <c r="K28" s="28" t="e">
        <f t="shared" si="2"/>
        <v>#DIV/0!</v>
      </c>
    </row>
    <row r="29" spans="1:11" ht="33">
      <c r="A29" s="35" t="s">
        <v>23</v>
      </c>
      <c r="B29" s="19" t="s">
        <v>49</v>
      </c>
      <c r="C29" s="17">
        <v>3197478.5</v>
      </c>
      <c r="D29" s="17">
        <v>4796603.8</v>
      </c>
      <c r="E29" s="15">
        <f>D29/C29*100</f>
        <v>150.01207357610068</v>
      </c>
      <c r="F29" s="17">
        <v>5858108.1</v>
      </c>
      <c r="G29" s="15">
        <f>F29/D29*100</f>
        <v>122.13033104798023</v>
      </c>
      <c r="H29" s="17">
        <v>3266773.6</v>
      </c>
      <c r="I29" s="15">
        <f t="shared" si="1"/>
        <v>55.76499347972087</v>
      </c>
      <c r="J29" s="17">
        <v>2564959.4</v>
      </c>
      <c r="K29" s="28">
        <f t="shared" si="2"/>
        <v>78.51659508941789</v>
      </c>
    </row>
    <row r="30" spans="1:11" ht="33">
      <c r="A30" s="35" t="s">
        <v>24</v>
      </c>
      <c r="B30" s="19" t="s">
        <v>50</v>
      </c>
      <c r="C30" s="17">
        <v>2356713.2</v>
      </c>
      <c r="D30" s="17">
        <v>2719143.1</v>
      </c>
      <c r="E30" s="15">
        <f>D30/C30*100</f>
        <v>115.37861713508457</v>
      </c>
      <c r="F30" s="17">
        <v>3643227</v>
      </c>
      <c r="G30" s="15">
        <f>F30/D30*100</f>
        <v>133.98437912296708</v>
      </c>
      <c r="H30" s="17">
        <v>3667902.8</v>
      </c>
      <c r="I30" s="15">
        <f t="shared" si="1"/>
        <v>100.67730613546726</v>
      </c>
      <c r="J30" s="17">
        <v>3805446.4</v>
      </c>
      <c r="K30" s="28">
        <f t="shared" si="2"/>
        <v>103.74992488895836</v>
      </c>
    </row>
    <row r="31" spans="1:11" ht="18.75">
      <c r="A31" s="35" t="s">
        <v>25</v>
      </c>
      <c r="B31" s="19" t="s">
        <v>51</v>
      </c>
      <c r="C31" s="17">
        <v>14005907</v>
      </c>
      <c r="D31" s="17">
        <v>4550041.6</v>
      </c>
      <c r="E31" s="15">
        <f>D31/C31*100</f>
        <v>32.486590122296256</v>
      </c>
      <c r="F31" s="17">
        <v>3309715.7</v>
      </c>
      <c r="G31" s="15">
        <f>F31/D31*100</f>
        <v>72.7403393410733</v>
      </c>
      <c r="H31" s="17">
        <v>991058.4</v>
      </c>
      <c r="I31" s="15">
        <f t="shared" si="1"/>
        <v>29.9439133095329</v>
      </c>
      <c r="J31" s="17">
        <v>555334.2</v>
      </c>
      <c r="K31" s="28">
        <f t="shared" si="2"/>
        <v>56.034457707033205</v>
      </c>
    </row>
    <row r="32" spans="1:11" s="9" customFormat="1" ht="33.75">
      <c r="A32" s="34" t="s">
        <v>26</v>
      </c>
      <c r="B32" s="18" t="s">
        <v>52</v>
      </c>
      <c r="C32" s="16">
        <v>14881.2</v>
      </c>
      <c r="D32" s="16">
        <v>225825.2</v>
      </c>
      <c r="E32" s="14">
        <f>D32/C32*100</f>
        <v>1517.5200924656615</v>
      </c>
      <c r="F32" s="16">
        <v>592826.9</v>
      </c>
      <c r="G32" s="14">
        <f>F32/D32*100</f>
        <v>262.51583082844604</v>
      </c>
      <c r="H32" s="16">
        <v>263932.1</v>
      </c>
      <c r="I32" s="14">
        <f t="shared" si="1"/>
        <v>44.52093857414364</v>
      </c>
      <c r="J32" s="16">
        <v>0</v>
      </c>
      <c r="K32" s="24">
        <f t="shared" si="2"/>
        <v>0</v>
      </c>
    </row>
    <row r="33" spans="1:11" s="9" customFormat="1" ht="20.25" thickBot="1">
      <c r="A33" s="36" t="s">
        <v>27</v>
      </c>
      <c r="B33" s="37"/>
      <c r="C33" s="38">
        <v>-93598</v>
      </c>
      <c r="D33" s="38">
        <v>138400.4</v>
      </c>
      <c r="E33" s="39">
        <f>D33/C33*100</f>
        <v>-147.86683476142653</v>
      </c>
      <c r="F33" s="38">
        <v>0</v>
      </c>
      <c r="G33" s="39">
        <f>F33/D33*100</f>
        <v>0</v>
      </c>
      <c r="H33" s="38">
        <v>0</v>
      </c>
      <c r="I33" s="39">
        <v>0</v>
      </c>
      <c r="J33" s="38">
        <v>0</v>
      </c>
      <c r="K33" s="40">
        <v>0</v>
      </c>
    </row>
    <row r="34" ht="18.75">
      <c r="A34" s="10"/>
    </row>
  </sheetData>
  <sheetProtection/>
  <mergeCells count="7">
    <mergeCell ref="A1:K1"/>
    <mergeCell ref="A3:A4"/>
    <mergeCell ref="D3:E3"/>
    <mergeCell ref="F3:G3"/>
    <mergeCell ref="H3:I3"/>
    <mergeCell ref="J3:K3"/>
    <mergeCell ref="B3:B4"/>
  </mergeCells>
  <printOptions/>
  <pageMargins left="0.11811023622047245" right="0.11811023622047245" top="0.11811023622047245" bottom="0.11811023622047245" header="0" footer="0.196850393700787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Zelenov</dc:creator>
  <cp:keywords/>
  <dc:description/>
  <cp:lastModifiedBy>Klimova EV.</cp:lastModifiedBy>
  <cp:lastPrinted>2019-11-05T15:09:18Z</cp:lastPrinted>
  <dcterms:created xsi:type="dcterms:W3CDTF">1997-08-11T14:29:14Z</dcterms:created>
  <dcterms:modified xsi:type="dcterms:W3CDTF">2019-11-05T15:11:48Z</dcterms:modified>
  <cp:category/>
  <cp:version/>
  <cp:contentType/>
  <cp:contentStatus/>
</cp:coreProperties>
</file>