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 1" sheetId="2" r:id="rId1"/>
  </sheets>
  <definedNames>
    <definedName name="_xlnm.Print_Titles" localSheetId="0">'Лист 1'!$3:$3</definedName>
  </definedNames>
  <calcPr calcId="145621"/>
</workbook>
</file>

<file path=xl/calcChain.xml><?xml version="1.0" encoding="utf-8"?>
<calcChain xmlns="http://schemas.openxmlformats.org/spreadsheetml/2006/main">
  <c r="D12" i="2" l="1"/>
  <c r="D49" i="2"/>
  <c r="D28" i="2"/>
  <c r="D6" i="2"/>
  <c r="D4" i="2"/>
  <c r="I39" i="2" l="1"/>
  <c r="I12" i="2"/>
  <c r="I44" i="2"/>
  <c r="J45" i="2"/>
  <c r="H45" i="2"/>
  <c r="F45" i="2"/>
  <c r="C45" i="2"/>
  <c r="K44" i="2"/>
  <c r="K23" i="2" l="1"/>
  <c r="I23" i="2"/>
  <c r="K49" i="2"/>
  <c r="I49" i="2"/>
  <c r="G49" i="2"/>
  <c r="E49" i="2"/>
  <c r="E41" i="2" l="1"/>
  <c r="E5" i="2" l="1"/>
  <c r="E32" i="2"/>
  <c r="E16" i="2"/>
  <c r="G9" i="2"/>
  <c r="G33" i="2" l="1"/>
  <c r="G34" i="2"/>
  <c r="G35" i="2"/>
  <c r="G36" i="2"/>
  <c r="G38" i="2"/>
  <c r="G39" i="2"/>
  <c r="G40" i="2"/>
  <c r="G43" i="2"/>
  <c r="G46" i="2"/>
  <c r="G32" i="2"/>
  <c r="G5" i="2"/>
  <c r="G6" i="2"/>
  <c r="G7" i="2"/>
  <c r="G8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4" i="2"/>
  <c r="G25" i="2"/>
  <c r="G26" i="2"/>
  <c r="G27" i="2"/>
  <c r="G28" i="2"/>
  <c r="G29" i="2"/>
  <c r="G30" i="2"/>
  <c r="G4" i="2"/>
  <c r="E6" i="2"/>
  <c r="E7" i="2"/>
  <c r="E8" i="2"/>
  <c r="E10" i="2"/>
  <c r="E11" i="2"/>
  <c r="E12" i="2"/>
  <c r="E13" i="2"/>
  <c r="E14" i="2"/>
  <c r="E15" i="2"/>
  <c r="E17" i="2"/>
  <c r="E18" i="2"/>
  <c r="E19" i="2"/>
  <c r="E20" i="2"/>
  <c r="E21" i="2"/>
  <c r="E22" i="2"/>
  <c r="E24" i="2"/>
  <c r="E25" i="2"/>
  <c r="E26" i="2"/>
  <c r="E27" i="2"/>
  <c r="E28" i="2"/>
  <c r="E29" i="2"/>
  <c r="E30" i="2"/>
  <c r="E33" i="2"/>
  <c r="E34" i="2"/>
  <c r="E35" i="2"/>
  <c r="E36" i="2"/>
  <c r="E37" i="2"/>
  <c r="E39" i="2"/>
  <c r="E40" i="2"/>
  <c r="E42" i="2"/>
  <c r="E43" i="2"/>
  <c r="E46" i="2"/>
  <c r="E47" i="2"/>
  <c r="E4" i="2"/>
  <c r="I6" i="2"/>
  <c r="I7" i="2"/>
  <c r="I8" i="2"/>
  <c r="I9" i="2"/>
  <c r="I10" i="2"/>
  <c r="I11" i="2"/>
  <c r="I13" i="2"/>
  <c r="I14" i="2"/>
  <c r="I15" i="2"/>
  <c r="I16" i="2"/>
  <c r="I17" i="2"/>
  <c r="I18" i="2"/>
  <c r="I19" i="2"/>
  <c r="I20" i="2"/>
  <c r="I21" i="2"/>
  <c r="I22" i="2"/>
  <c r="I24" i="2"/>
  <c r="I25" i="2"/>
  <c r="I26" i="2"/>
  <c r="I27" i="2"/>
  <c r="I28" i="2"/>
  <c r="I29" i="2"/>
  <c r="I30" i="2"/>
  <c r="I32" i="2"/>
  <c r="I33" i="2"/>
  <c r="I34" i="2"/>
  <c r="I35" i="2"/>
  <c r="I36" i="2"/>
  <c r="I38" i="2"/>
  <c r="I40" i="2"/>
  <c r="I43" i="2"/>
  <c r="I46" i="2"/>
  <c r="I5" i="2"/>
  <c r="I4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4" i="2"/>
  <c r="K25" i="2"/>
  <c r="K26" i="2"/>
  <c r="K27" i="2"/>
  <c r="K28" i="2"/>
  <c r="K29" i="2"/>
  <c r="K30" i="2"/>
  <c r="K32" i="2"/>
  <c r="K33" i="2"/>
  <c r="K34" i="2"/>
  <c r="K35" i="2"/>
  <c r="K36" i="2"/>
  <c r="K38" i="2"/>
  <c r="K39" i="2"/>
  <c r="K40" i="2"/>
  <c r="K43" i="2"/>
  <c r="K46" i="2"/>
  <c r="K5" i="2"/>
  <c r="K4" i="2"/>
  <c r="D48" i="2" l="1"/>
  <c r="F48" i="2"/>
  <c r="H48" i="2"/>
  <c r="J48" i="2"/>
  <c r="C48" i="2"/>
  <c r="D45" i="2"/>
  <c r="K45" i="2"/>
  <c r="D31" i="2"/>
  <c r="D50" i="2" s="1"/>
  <c r="F31" i="2"/>
  <c r="H31" i="2"/>
  <c r="J31" i="2"/>
  <c r="C31" i="2"/>
  <c r="C50" i="2" l="1"/>
  <c r="K31" i="2"/>
  <c r="J50" i="2"/>
  <c r="I48" i="2"/>
  <c r="H50" i="2"/>
  <c r="F50" i="2"/>
  <c r="I31" i="2"/>
  <c r="G48" i="2"/>
  <c r="E48" i="2"/>
  <c r="G31" i="2"/>
  <c r="E31" i="2"/>
  <c r="G45" i="2"/>
  <c r="E45" i="2"/>
  <c r="I45" i="2"/>
  <c r="K48" i="2"/>
  <c r="G50" i="2" l="1"/>
  <c r="E50" i="2"/>
  <c r="I50" i="2"/>
  <c r="K50" i="2"/>
</calcChain>
</file>

<file path=xl/sharedStrings.xml><?xml version="1.0" encoding="utf-8"?>
<sst xmlns="http://schemas.openxmlformats.org/spreadsheetml/2006/main" count="104" uniqueCount="104">
  <si>
    <t/>
  </si>
  <si>
    <t>Наименование</t>
  </si>
  <si>
    <t>Государственная программа Калужской области "Развитие здравоохранения в Калужской области"</t>
  </si>
  <si>
    <t>Государственная программа Калужской области "Развитие образования в Калужской области"</t>
  </si>
  <si>
    <t>Государственная программа Калужской области "Социальная поддержка граждан в Калужской области"</t>
  </si>
  <si>
    <t>Государственная программа Калужской области "Доступная среда в Калужской области"</t>
  </si>
  <si>
    <t>Государственная программа Калужской области "Обеспечение доступным и комфортным жильем и коммунальными услугами населения Калужской области"</t>
  </si>
  <si>
    <t>Государственная программа Калужской области "Развитие рынка труда в Калужской области"</t>
  </si>
  <si>
    <t>Государственная программа Калужской области "Безопасность жизнедеятельности на территории Калужской области"</t>
  </si>
  <si>
    <t>Государственная программа Калужской области "Развитие культуры в Калужской области"</t>
  </si>
  <si>
    <t>Государственная программа Калужской области "Охрана окружающей среды в Калужской области"</t>
  </si>
  <si>
    <t>Государственная программа Калужской области "Развитие физической культуры и спорта в Калужской области"</t>
  </si>
  <si>
    <t>Государственная программа Калужской области "Экономическое развитие в Калужской области"</t>
  </si>
  <si>
    <t>Государственная программа Калужской области "Патриотическое воспитание населения Калужской области"</t>
  </si>
  <si>
    <t>Государственная программа Калужской области "Информационное общество и повышение качества государственных и муниципальных услуг в Калужской области"</t>
  </si>
  <si>
    <t>Государственная программа Калужской области "Развитие дорожного хозяйства Калужской области"</t>
  </si>
  <si>
    <t>Государственная программа Калужской области "Развитие сельского хозяйства и регулирования рынков сельскохозяйственной продукции, сырья и продовольствия в Калужской области"</t>
  </si>
  <si>
    <t>Государственная программа Калужской области  "Воспроизводство и использование природных ресурсов в Калужской области"</t>
  </si>
  <si>
    <t>Государственная программа Калужской области "Развитие лесного хозяйства в Калужской области"</t>
  </si>
  <si>
    <t>Государственная программа Калужской области "Энергосбережение и повышение энергоэффективности в Калужской области"</t>
  </si>
  <si>
    <t>Государственная программа Калужской области "Укрепление единства российской нации и этнокультурное развитие в Калужской области"</t>
  </si>
  <si>
    <t>Государственная программа Калужской области "Управление имущественным комплексом Калужской области"</t>
  </si>
  <si>
    <t>Государственная программа Калужской области "Развитие туризма в Калужской области"</t>
  </si>
  <si>
    <t>Государственная программа Калужской области "Развитие предпринимательства и инноваций в Калужской области"</t>
  </si>
  <si>
    <t>Государственная программа Калужской области "Семья и дети Калужской области"</t>
  </si>
  <si>
    <t>Государственная программа Калужской области "Молодежь Калужской области"</t>
  </si>
  <si>
    <t>Государственная программа Калужской области "Оказание содействия добровольному переселению в Калужскую область соотечественников, проживающих за рубежом"</t>
  </si>
  <si>
    <t>Ведомственная целевая программа "Информационная и внутренняя политика Калужской области"</t>
  </si>
  <si>
    <t>Ведомственная целевая программа "Совершенствование системы управления общественными финансами Калужской области"</t>
  </si>
  <si>
    <t>Ведомственная целевая программа "Жизнь ради детей"</t>
  </si>
  <si>
    <t>Ведомственная целевая программа "Осуществление регионального государственного надзора за техническим состоянием самоходных машин и других видов техники Калужской области"</t>
  </si>
  <si>
    <t>Ведомственная целевая программа "Развитие государственной гражданской службы Калужской области"</t>
  </si>
  <si>
    <t>Ведомственная целевая программа "Организационное обеспечение деятельности мировых судей Калужской области"</t>
  </si>
  <si>
    <t>Ведомственная целевая программа "Организация проведения на территории Калужской области мероприятий по предупреждению и ликвидации болезней животных, их лечению, защите населения от болезней, общих для человека и животных"</t>
  </si>
  <si>
    <t>Ведомственная целевая программа "Развитие мясного скотоводства в Калужской области"</t>
  </si>
  <si>
    <t>Ведомственная целевая программа "Создание 100 роботизированных молочных ферм в Калужской области"</t>
  </si>
  <si>
    <t>Территориальная программа обязательного медицинского страхования</t>
  </si>
  <si>
    <t>ИТОГО по государственным программам</t>
  </si>
  <si>
    <t>ИТОГО по ведомственным программам</t>
  </si>
  <si>
    <t xml:space="preserve">ИТОГО по другим программам </t>
  </si>
  <si>
    <t>Программа модернизации здравоохранения Калужской области на 2011-2016 годы</t>
  </si>
  <si>
    <t>Ведомственная целевая программа "Защита прав человека и правовое просвещение"</t>
  </si>
  <si>
    <t>(тыс. рублей)</t>
  </si>
  <si>
    <t>Государственная программа Калужской области "Поддержка развития российского казачества на территории Калужской области"</t>
  </si>
  <si>
    <t>Ведомственная целевая программа "Защита прав предпринимателей"</t>
  </si>
  <si>
    <t>Ведомственная целевая программа "Предотвращение заноса и распостранения вируса африканской чумы свиней на территории Калужской области"</t>
  </si>
  <si>
    <t>Темп роста 2017 года к 2016 году, %</t>
  </si>
  <si>
    <t>Темп роста 2018 года к 2017 году, %</t>
  </si>
  <si>
    <t>Темп роста 2019 года к 2018 году, %</t>
  </si>
  <si>
    <t>Прогноз на 2018 год</t>
  </si>
  <si>
    <t>Прогноз на 2019 год</t>
  </si>
  <si>
    <t>Сведения о расходах областного бюджета по государственным, ведомственным целевым и другим программам на 2018 год и на плановый период 2019 и 2020 годов в сравнении с ожидаемым исполнением за 2017 год и отчетом за 2016 год</t>
  </si>
  <si>
    <t>Исполнение за 2016 год</t>
  </si>
  <si>
    <t>Прогноз на 2020 год</t>
  </si>
  <si>
    <t>Темп роста 2020 года к 2019 году, %</t>
  </si>
  <si>
    <t>НЕПРОГРАММНЫЕ РАСХОДЫ</t>
  </si>
  <si>
    <t>ВСЕГО РАСХОДОВ</t>
  </si>
  <si>
    <t>Государственная программа Калужской области "Формироване современной городской среды в Калужской области"</t>
  </si>
  <si>
    <t>Ведомственная целевая программа "Развитие потребительской кооперации в Калужской области"</t>
  </si>
  <si>
    <t>Целевая статья</t>
  </si>
  <si>
    <t>01 0 00 00000</t>
  </si>
  <si>
    <t>02 0 00 00000</t>
  </si>
  <si>
    <t>03 0 00 00000</t>
  </si>
  <si>
    <t>04 0 00 00000</t>
  </si>
  <si>
    <t>05 0 00 00000</t>
  </si>
  <si>
    <t>06 0 00 00000</t>
  </si>
  <si>
    <t>07 0 00 00000</t>
  </si>
  <si>
    <t>10 0 00 00000</t>
  </si>
  <si>
    <t>11 0 00 00000</t>
  </si>
  <si>
    <t>12 0 00 00000</t>
  </si>
  <si>
    <t>13 0 00 00000</t>
  </si>
  <si>
    <t>15 0 00 00000</t>
  </si>
  <si>
    <t>22 0 00 00000</t>
  </si>
  <si>
    <t>23 0 00 00000</t>
  </si>
  <si>
    <t>24 0 00 00000</t>
  </si>
  <si>
    <t>25 0 00 00000</t>
  </si>
  <si>
    <t>28 0 00 00000</t>
  </si>
  <si>
    <t>29 0 00 00000</t>
  </si>
  <si>
    <t>30 0 00 00000</t>
  </si>
  <si>
    <t>31 0 00 00000</t>
  </si>
  <si>
    <t>33 0 00 00000</t>
  </si>
  <si>
    <t>38 0 00 00000</t>
  </si>
  <si>
    <t>43 0 00 00000</t>
  </si>
  <si>
    <t>44 0 00 00000</t>
  </si>
  <si>
    <t>45 0 00 00000</t>
  </si>
  <si>
    <t>46 0 00 00000</t>
  </si>
  <si>
    <t>47 0 00 00000</t>
  </si>
  <si>
    <t>50 0 00 00000</t>
  </si>
  <si>
    <t>51 0 00 00000</t>
  </si>
  <si>
    <t>52 0 00 00000</t>
  </si>
  <si>
    <t>53 0 00 00000</t>
  </si>
  <si>
    <t>54 0 00 00000</t>
  </si>
  <si>
    <t>55 0 00 00000</t>
  </si>
  <si>
    <t>56 0 00 00000</t>
  </si>
  <si>
    <t>57 0 00 00000</t>
  </si>
  <si>
    <t>73 0 00 00000</t>
  </si>
  <si>
    <t>64 0 00 00000</t>
  </si>
  <si>
    <t>68 0 00 00000</t>
  </si>
  <si>
    <t>48 0 00 00000</t>
  </si>
  <si>
    <t>60 0 00 00000</t>
  </si>
  <si>
    <t>61 0 00 00000</t>
  </si>
  <si>
    <t>55 0 00 00000 *</t>
  </si>
  <si>
    <t>Ожидаемое исполнение за 2017 год</t>
  </si>
  <si>
    <t>* в 2016 году расходы по ведомственной целевой программе "Защита прав предпринимателей" отражались по целевой статье 65 0 00 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</si>
</sst>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#,##0.0"/>
    <numFmt numFmtId="165" formatCode="#,##0.0_ ;\-#,##0.0\ "/>
  </numFmts>
  <fonts count="7" x14ac:knownFonts="1"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44" fontId="0" fillId="0" borderId="0">
      <alignment vertical="top" wrapText="1"/>
    </xf>
  </cellStyleXfs>
  <cellXfs count="64">
    <xf numFmtId="44" fontId="0" fillId="0" borderId="0" xfId="0" applyNumberFormat="1" applyFont="1" applyFill="1" applyAlignment="1">
      <alignment vertical="top" wrapText="1"/>
    </xf>
    <xf numFmtId="44" fontId="5" fillId="0" borderId="0" xfId="0" applyNumberFormat="1" applyFont="1" applyFill="1" applyAlignment="1">
      <alignment horizontal="right" vertical="top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wrapText="1"/>
    </xf>
    <xf numFmtId="0" fontId="5" fillId="0" borderId="4" xfId="0" applyNumberFormat="1" applyFont="1" applyFill="1" applyBorder="1" applyAlignment="1">
      <alignment wrapText="1"/>
    </xf>
    <xf numFmtId="4" fontId="1" fillId="0" borderId="0" xfId="0" applyNumberFormat="1" applyFont="1" applyFill="1" applyBorder="1" applyAlignment="1">
      <alignment horizontal="right" wrapText="1"/>
    </xf>
    <xf numFmtId="1" fontId="5" fillId="2" borderId="13" xfId="0" applyNumberFormat="1" applyFont="1" applyFill="1" applyBorder="1" applyAlignment="1">
      <alignment horizontal="left" wrapText="1"/>
    </xf>
    <xf numFmtId="0" fontId="6" fillId="0" borderId="3" xfId="0" applyNumberFormat="1" applyFont="1" applyFill="1" applyBorder="1" applyAlignment="1">
      <alignment horizontal="right" wrapText="1"/>
    </xf>
    <xf numFmtId="0" fontId="6" fillId="0" borderId="8" xfId="0" applyNumberFormat="1" applyFont="1" applyFill="1" applyBorder="1" applyAlignment="1">
      <alignment horizontal="right" wrapText="1"/>
    </xf>
    <xf numFmtId="0" fontId="6" fillId="0" borderId="5" xfId="0" applyNumberFormat="1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 horizontal="right" wrapText="1"/>
    </xf>
    <xf numFmtId="164" fontId="5" fillId="0" borderId="10" xfId="0" applyNumberFormat="1" applyFont="1" applyFill="1" applyBorder="1" applyAlignment="1">
      <alignment horizontal="right" wrapText="1"/>
    </xf>
    <xf numFmtId="164" fontId="5" fillId="0" borderId="11" xfId="0" applyNumberFormat="1" applyFont="1" applyFill="1" applyBorder="1" applyAlignment="1">
      <alignment horizontal="right" wrapText="1"/>
    </xf>
    <xf numFmtId="164" fontId="5" fillId="0" borderId="1" xfId="0" applyNumberFormat="1" applyFont="1" applyFill="1" applyBorder="1" applyAlignment="1">
      <alignment horizontal="right" wrapText="1"/>
    </xf>
    <xf numFmtId="164" fontId="5" fillId="0" borderId="12" xfId="0" applyNumberFormat="1" applyFont="1" applyFill="1" applyBorder="1" applyAlignment="1">
      <alignment horizontal="right" wrapText="1"/>
    </xf>
    <xf numFmtId="164" fontId="5" fillId="0" borderId="7" xfId="0" applyNumberFormat="1" applyFont="1" applyFill="1" applyBorder="1" applyAlignment="1">
      <alignment horizontal="right" wrapText="1"/>
    </xf>
    <xf numFmtId="164" fontId="5" fillId="2" borderId="10" xfId="0" applyNumberFormat="1" applyFont="1" applyFill="1" applyBorder="1" applyAlignment="1">
      <alignment horizontal="right" shrinkToFit="1"/>
    </xf>
    <xf numFmtId="164" fontId="5" fillId="2" borderId="1" xfId="0" applyNumberFormat="1" applyFont="1" applyFill="1" applyBorder="1" applyAlignment="1">
      <alignment horizontal="right" shrinkToFit="1"/>
    </xf>
    <xf numFmtId="164" fontId="5" fillId="2" borderId="15" xfId="0" applyNumberFormat="1" applyFont="1" applyFill="1" applyBorder="1" applyAlignment="1">
      <alignment horizontal="right" shrinkToFit="1"/>
    </xf>
    <xf numFmtId="164" fontId="5" fillId="0" borderId="16" xfId="0" applyNumberFormat="1" applyFont="1" applyFill="1" applyBorder="1" applyAlignment="1">
      <alignment horizontal="right" wrapText="1"/>
    </xf>
    <xf numFmtId="164" fontId="5" fillId="0" borderId="18" xfId="0" applyNumberFormat="1" applyFont="1" applyFill="1" applyBorder="1" applyAlignment="1">
      <alignment horizontal="right" wrapText="1"/>
    </xf>
    <xf numFmtId="164" fontId="5" fillId="0" borderId="19" xfId="0" applyNumberFormat="1" applyFont="1" applyFill="1" applyBorder="1" applyAlignment="1">
      <alignment horizontal="right" wrapText="1"/>
    </xf>
    <xf numFmtId="164" fontId="5" fillId="0" borderId="17" xfId="0" applyNumberFormat="1" applyFont="1" applyFill="1" applyBorder="1" applyAlignment="1">
      <alignment horizontal="right" wrapText="1"/>
    </xf>
    <xf numFmtId="164" fontId="5" fillId="0" borderId="11" xfId="0" applyNumberFormat="1" applyFont="1" applyFill="1" applyBorder="1" applyAlignment="1">
      <alignment wrapText="1"/>
    </xf>
    <xf numFmtId="164" fontId="5" fillId="0" borderId="14" xfId="0" applyNumberFormat="1" applyFont="1" applyFill="1" applyBorder="1" applyAlignment="1">
      <alignment horizontal="right" wrapText="1"/>
    </xf>
    <xf numFmtId="44" fontId="0" fillId="0" borderId="0" xfId="0" applyNumberFormat="1" applyFont="1" applyFill="1" applyAlignment="1">
      <alignment vertical="top" wrapText="1"/>
    </xf>
    <xf numFmtId="44" fontId="0" fillId="0" borderId="0" xfId="0" applyNumberFormat="1" applyFont="1" applyFill="1" applyAlignment="1">
      <alignment vertical="top" wrapText="1"/>
    </xf>
    <xf numFmtId="44" fontId="0" fillId="0" borderId="0" xfId="0" applyNumberFormat="1" applyFont="1" applyFill="1" applyAlignment="1">
      <alignment vertical="top" wrapText="1"/>
    </xf>
    <xf numFmtId="0" fontId="6" fillId="0" borderId="25" xfId="0" applyNumberFormat="1" applyFont="1" applyFill="1" applyBorder="1" applyAlignment="1">
      <alignment horizontal="right" wrapText="1"/>
    </xf>
    <xf numFmtId="44" fontId="0" fillId="0" borderId="0" xfId="0" applyNumberFormat="1" applyFont="1" applyFill="1" applyAlignment="1">
      <alignment vertical="top" wrapText="1"/>
    </xf>
    <xf numFmtId="0" fontId="6" fillId="0" borderId="12" xfId="0" applyNumberFormat="1" applyFont="1" applyFill="1" applyBorder="1" applyAlignment="1">
      <alignment horizontal="right" wrapText="1"/>
    </xf>
    <xf numFmtId="0" fontId="6" fillId="0" borderId="32" xfId="0" applyNumberFormat="1" applyFont="1" applyFill="1" applyBorder="1" applyAlignment="1">
      <alignment horizontal="right" wrapText="1"/>
    </xf>
    <xf numFmtId="0" fontId="6" fillId="0" borderId="33" xfId="0" applyNumberFormat="1" applyFont="1" applyFill="1" applyBorder="1" applyAlignment="1">
      <alignment horizontal="right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wrapText="1"/>
    </xf>
    <xf numFmtId="165" fontId="5" fillId="0" borderId="22" xfId="0" applyNumberFormat="1" applyFont="1" applyFill="1" applyBorder="1" applyAlignment="1">
      <alignment wrapText="1"/>
    </xf>
    <xf numFmtId="165" fontId="5" fillId="0" borderId="20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right" wrapText="1"/>
    </xf>
    <xf numFmtId="164" fontId="1" fillId="0" borderId="11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16" xfId="0" applyNumberFormat="1" applyFont="1" applyFill="1" applyBorder="1" applyAlignment="1">
      <alignment horizontal="right" wrapText="1"/>
    </xf>
    <xf numFmtId="164" fontId="1" fillId="0" borderId="17" xfId="0" applyNumberFormat="1" applyFont="1" applyFill="1" applyBorder="1" applyAlignment="1">
      <alignment horizontal="right" wrapText="1"/>
    </xf>
    <xf numFmtId="165" fontId="1" fillId="0" borderId="20" xfId="0" applyNumberFormat="1" applyFont="1" applyFill="1" applyBorder="1" applyAlignment="1">
      <alignment wrapText="1"/>
    </xf>
    <xf numFmtId="164" fontId="1" fillId="0" borderId="12" xfId="0" applyNumberFormat="1" applyFont="1" applyFill="1" applyBorder="1" applyAlignment="1">
      <alignment horizontal="right" wrapText="1"/>
    </xf>
    <xf numFmtId="164" fontId="1" fillId="0" borderId="26" xfId="0" applyNumberFormat="1" applyFont="1" applyFill="1" applyBorder="1" applyAlignment="1">
      <alignment horizontal="right" wrapText="1"/>
    </xf>
    <xf numFmtId="164" fontId="1" fillId="0" borderId="24" xfId="0" applyNumberFormat="1" applyFont="1" applyFill="1" applyBorder="1" applyAlignment="1">
      <alignment wrapText="1"/>
    </xf>
    <xf numFmtId="164" fontId="1" fillId="0" borderId="24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Border="1" applyAlignment="1">
      <alignment horizontal="right" wrapText="1"/>
    </xf>
    <xf numFmtId="164" fontId="1" fillId="0" borderId="27" xfId="0" applyNumberFormat="1" applyFont="1" applyFill="1" applyBorder="1" applyAlignment="1">
      <alignment horizontal="right" wrapText="1"/>
    </xf>
    <xf numFmtId="165" fontId="1" fillId="0" borderId="21" xfId="0" applyNumberFormat="1" applyFont="1" applyFill="1" applyBorder="1" applyAlignment="1">
      <alignment wrapText="1"/>
    </xf>
    <xf numFmtId="164" fontId="1" fillId="0" borderId="9" xfId="0" applyNumberFormat="1" applyFont="1" applyFill="1" applyBorder="1" applyAlignment="1">
      <alignment horizontal="right" wrapText="1"/>
    </xf>
    <xf numFmtId="164" fontId="1" fillId="0" borderId="29" xfId="0" applyNumberFormat="1" applyFont="1" applyFill="1" applyBorder="1" applyAlignment="1">
      <alignment wrapText="1"/>
    </xf>
    <xf numFmtId="164" fontId="1" fillId="0" borderId="30" xfId="0" applyNumberFormat="1" applyFont="1" applyFill="1" applyBorder="1" applyAlignment="1">
      <alignment horizontal="right" wrapText="1"/>
    </xf>
    <xf numFmtId="164" fontId="1" fillId="0" borderId="31" xfId="0" applyNumberFormat="1" applyFont="1" applyFill="1" applyBorder="1" applyAlignment="1">
      <alignment horizontal="right" wrapText="1"/>
    </xf>
    <xf numFmtId="165" fontId="1" fillId="0" borderId="28" xfId="0" applyNumberFormat="1" applyFont="1" applyFill="1" applyBorder="1" applyAlignment="1">
      <alignment wrapText="1"/>
    </xf>
    <xf numFmtId="164" fontId="1" fillId="0" borderId="2" xfId="0" applyNumberFormat="1" applyFont="1" applyFill="1" applyBorder="1" applyAlignment="1">
      <alignment horizontal="right" wrapText="1"/>
    </xf>
    <xf numFmtId="164" fontId="1" fillId="0" borderId="2" xfId="0" applyNumberFormat="1" applyFont="1" applyFill="1" applyBorder="1" applyAlignment="1">
      <alignment wrapText="1"/>
    </xf>
    <xf numFmtId="164" fontId="1" fillId="0" borderId="5" xfId="0" applyNumberFormat="1" applyFont="1" applyFill="1" applyBorder="1" applyAlignment="1">
      <alignment horizontal="right" wrapText="1"/>
    </xf>
    <xf numFmtId="165" fontId="1" fillId="0" borderId="23" xfId="0" applyNumberFormat="1" applyFont="1" applyFill="1" applyBorder="1" applyAlignment="1">
      <alignment wrapText="1"/>
    </xf>
    <xf numFmtId="44" fontId="4" fillId="0" borderId="0" xfId="0" applyNumberFormat="1" applyFont="1" applyFill="1" applyAlignment="1">
      <alignment horizontal="center" vertical="center" wrapText="1"/>
    </xf>
    <xf numFmtId="44" fontId="0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view="pageBreakPreview" zoomScale="140" zoomScaleNormal="130" zoomScaleSheetLayoutView="14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50" sqref="C50"/>
    </sheetView>
  </sheetViews>
  <sheetFormatPr defaultRowHeight="12.75" x14ac:dyDescent="0.2"/>
  <cols>
    <col min="1" max="1" width="61.33203125" customWidth="1"/>
    <col min="2" max="2" width="14.1640625" style="31" customWidth="1"/>
    <col min="3" max="4" width="13.6640625" customWidth="1"/>
    <col min="5" max="5" width="11.33203125" customWidth="1"/>
    <col min="6" max="6" width="13.5" customWidth="1"/>
    <col min="7" max="7" width="10.5" customWidth="1"/>
    <col min="8" max="8" width="13.6640625" customWidth="1"/>
    <col min="9" max="9" width="10.5" customWidth="1"/>
    <col min="10" max="10" width="14.1640625" customWidth="1"/>
    <col min="11" max="11" width="10.6640625" customWidth="1"/>
  </cols>
  <sheetData>
    <row r="1" spans="1:11" ht="38.25" customHeight="1" x14ac:dyDescent="0.2">
      <c r="A1" s="61" t="s">
        <v>51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16.899999999999999" customHeight="1" thickBot="1" x14ac:dyDescent="0.25">
      <c r="A2" t="s">
        <v>0</v>
      </c>
      <c r="J2" s="1" t="s">
        <v>42</v>
      </c>
    </row>
    <row r="3" spans="1:11" ht="59.45" customHeight="1" thickBot="1" x14ac:dyDescent="0.25">
      <c r="A3" s="2" t="s">
        <v>1</v>
      </c>
      <c r="B3" s="35" t="s">
        <v>59</v>
      </c>
      <c r="C3" s="3" t="s">
        <v>52</v>
      </c>
      <c r="D3" s="3" t="s">
        <v>102</v>
      </c>
      <c r="E3" s="3" t="s">
        <v>46</v>
      </c>
      <c r="F3" s="3" t="s">
        <v>49</v>
      </c>
      <c r="G3" s="3" t="s">
        <v>47</v>
      </c>
      <c r="H3" s="3" t="s">
        <v>50</v>
      </c>
      <c r="I3" s="3" t="s">
        <v>48</v>
      </c>
      <c r="J3" s="4" t="s">
        <v>53</v>
      </c>
      <c r="K3" s="3" t="s">
        <v>54</v>
      </c>
    </row>
    <row r="4" spans="1:11" ht="29.25" customHeight="1" x14ac:dyDescent="0.2">
      <c r="A4" s="6" t="s">
        <v>2</v>
      </c>
      <c r="B4" s="36" t="s">
        <v>60</v>
      </c>
      <c r="C4" s="18">
        <v>3327432.3</v>
      </c>
      <c r="D4" s="14">
        <f>3827584.1+18702.2</f>
        <v>3846286.3000000003</v>
      </c>
      <c r="E4" s="25">
        <f>D4/C4*100</f>
        <v>115.59322484186983</v>
      </c>
      <c r="F4" s="13">
        <v>3750146.3</v>
      </c>
      <c r="G4" s="14">
        <f>F4/D4%</f>
        <v>97.500446079637896</v>
      </c>
      <c r="H4" s="14">
        <v>3260080.6</v>
      </c>
      <c r="I4" s="21">
        <f>H4/F4%</f>
        <v>86.932091156017052</v>
      </c>
      <c r="J4" s="23">
        <v>3260080.6</v>
      </c>
      <c r="K4" s="37">
        <f>J4/H4%</f>
        <v>100</v>
      </c>
    </row>
    <row r="5" spans="1:11" ht="31.5" customHeight="1" x14ac:dyDescent="0.2">
      <c r="A5" s="5" t="s">
        <v>3</v>
      </c>
      <c r="B5" s="36" t="s">
        <v>61</v>
      </c>
      <c r="C5" s="19">
        <v>10565243.300000001</v>
      </c>
      <c r="D5" s="16">
        <v>10103104.4</v>
      </c>
      <c r="E5" s="25">
        <f>D5/C5*100</f>
        <v>95.625856529020965</v>
      </c>
      <c r="F5" s="15">
        <v>11057731.699999999</v>
      </c>
      <c r="G5" s="14">
        <f t="shared" ref="G5:G50" si="0">F5/D5%</f>
        <v>109.44885118676986</v>
      </c>
      <c r="H5" s="16">
        <v>10466141.9</v>
      </c>
      <c r="I5" s="21">
        <f>H5/F5%</f>
        <v>94.649989563411097</v>
      </c>
      <c r="J5" s="24">
        <v>10431419.199999999</v>
      </c>
      <c r="K5" s="38">
        <f>J5/H5%</f>
        <v>99.66823782505756</v>
      </c>
    </row>
    <row r="6" spans="1:11" ht="28.9" customHeight="1" x14ac:dyDescent="0.2">
      <c r="A6" s="5" t="s">
        <v>4</v>
      </c>
      <c r="B6" s="36" t="s">
        <v>62</v>
      </c>
      <c r="C6" s="19">
        <v>5350491.7</v>
      </c>
      <c r="D6" s="16">
        <f>5471917.4-22337.9-28227.9</f>
        <v>5421351.5999999996</v>
      </c>
      <c r="E6" s="25">
        <f t="shared" ref="E6:E50" si="1">D6/C6*100</f>
        <v>101.3243623945814</v>
      </c>
      <c r="F6" s="15">
        <v>6279758.7000000002</v>
      </c>
      <c r="G6" s="14">
        <f t="shared" si="0"/>
        <v>115.83382085013635</v>
      </c>
      <c r="H6" s="16">
        <v>6062858.7000000002</v>
      </c>
      <c r="I6" s="21">
        <f t="shared" ref="I6:I50" si="2">H6/F6%</f>
        <v>96.546045630702338</v>
      </c>
      <c r="J6" s="24">
        <v>6093109.9000000004</v>
      </c>
      <c r="K6" s="38">
        <f t="shared" ref="K6:K50" si="3">J6/H6%</f>
        <v>100.49895934404674</v>
      </c>
    </row>
    <row r="7" spans="1:11" ht="31.5" customHeight="1" x14ac:dyDescent="0.2">
      <c r="A7" s="5" t="s">
        <v>5</v>
      </c>
      <c r="B7" s="36" t="s">
        <v>63</v>
      </c>
      <c r="C7" s="19">
        <v>47882.8</v>
      </c>
      <c r="D7" s="16">
        <v>35450</v>
      </c>
      <c r="E7" s="25">
        <f t="shared" si="1"/>
        <v>74.03493530035837</v>
      </c>
      <c r="F7" s="15">
        <v>22677.7</v>
      </c>
      <c r="G7" s="14">
        <f t="shared" si="0"/>
        <v>63.970944992947814</v>
      </c>
      <c r="H7" s="16">
        <v>13233.7</v>
      </c>
      <c r="I7" s="21">
        <f t="shared" si="2"/>
        <v>58.355565158724211</v>
      </c>
      <c r="J7" s="24">
        <v>13233.7</v>
      </c>
      <c r="K7" s="38">
        <f t="shared" si="3"/>
        <v>99.999999999999986</v>
      </c>
    </row>
    <row r="8" spans="1:11" ht="42" customHeight="1" x14ac:dyDescent="0.2">
      <c r="A8" s="5" t="s">
        <v>6</v>
      </c>
      <c r="B8" s="36" t="s">
        <v>64</v>
      </c>
      <c r="C8" s="19">
        <v>3496503.4</v>
      </c>
      <c r="D8" s="16">
        <v>4439945.4000000004</v>
      </c>
      <c r="E8" s="25">
        <f t="shared" si="1"/>
        <v>126.98244194471542</v>
      </c>
      <c r="F8" s="15">
        <v>1527241.5</v>
      </c>
      <c r="G8" s="14">
        <f t="shared" si="0"/>
        <v>34.397754080489364</v>
      </c>
      <c r="H8" s="16">
        <v>687737.3</v>
      </c>
      <c r="I8" s="21">
        <f t="shared" si="2"/>
        <v>45.031339182441023</v>
      </c>
      <c r="J8" s="24">
        <v>687737.3</v>
      </c>
      <c r="K8" s="38">
        <f t="shared" si="3"/>
        <v>100</v>
      </c>
    </row>
    <row r="9" spans="1:11" s="28" customFormat="1" ht="32.25" customHeight="1" x14ac:dyDescent="0.2">
      <c r="A9" s="5" t="s">
        <v>43</v>
      </c>
      <c r="B9" s="36" t="s">
        <v>65</v>
      </c>
      <c r="C9" s="15">
        <v>0</v>
      </c>
      <c r="D9" s="16">
        <v>500</v>
      </c>
      <c r="E9" s="25">
        <v>0</v>
      </c>
      <c r="F9" s="15">
        <v>500</v>
      </c>
      <c r="G9" s="14">
        <f t="shared" si="0"/>
        <v>100</v>
      </c>
      <c r="H9" s="16">
        <v>500</v>
      </c>
      <c r="I9" s="21">
        <f t="shared" si="2"/>
        <v>100</v>
      </c>
      <c r="J9" s="24">
        <v>500</v>
      </c>
      <c r="K9" s="38">
        <f t="shared" si="3"/>
        <v>100</v>
      </c>
    </row>
    <row r="10" spans="1:11" ht="29.25" customHeight="1" x14ac:dyDescent="0.2">
      <c r="A10" s="5" t="s">
        <v>7</v>
      </c>
      <c r="B10" s="36" t="s">
        <v>66</v>
      </c>
      <c r="C10" s="19">
        <v>339363.1</v>
      </c>
      <c r="D10" s="16">
        <v>304297</v>
      </c>
      <c r="E10" s="25">
        <f t="shared" si="1"/>
        <v>89.667085195768195</v>
      </c>
      <c r="F10" s="15">
        <v>341574.6</v>
      </c>
      <c r="G10" s="14">
        <f t="shared" si="0"/>
        <v>112.2504001025314</v>
      </c>
      <c r="H10" s="16">
        <v>328477.3</v>
      </c>
      <c r="I10" s="21">
        <f t="shared" si="2"/>
        <v>96.16561067479843</v>
      </c>
      <c r="J10" s="24">
        <v>331568.90000000002</v>
      </c>
      <c r="K10" s="38">
        <f t="shared" si="3"/>
        <v>100.94119136999727</v>
      </c>
    </row>
    <row r="11" spans="1:11" ht="30" customHeight="1" x14ac:dyDescent="0.2">
      <c r="A11" s="5" t="s">
        <v>8</v>
      </c>
      <c r="B11" s="36" t="s">
        <v>67</v>
      </c>
      <c r="C11" s="19">
        <v>292025.59999999998</v>
      </c>
      <c r="D11" s="16">
        <v>257004</v>
      </c>
      <c r="E11" s="25">
        <f t="shared" si="1"/>
        <v>88.007352780030246</v>
      </c>
      <c r="F11" s="15">
        <v>285600.2</v>
      </c>
      <c r="G11" s="14">
        <f t="shared" si="0"/>
        <v>111.12675289100559</v>
      </c>
      <c r="H11" s="16">
        <v>282737.2</v>
      </c>
      <c r="I11" s="21">
        <f t="shared" si="2"/>
        <v>98.997549721603846</v>
      </c>
      <c r="J11" s="24">
        <v>282737.2</v>
      </c>
      <c r="K11" s="38">
        <f t="shared" si="3"/>
        <v>100</v>
      </c>
    </row>
    <row r="12" spans="1:11" ht="28.9" customHeight="1" x14ac:dyDescent="0.2">
      <c r="A12" s="5" t="s">
        <v>9</v>
      </c>
      <c r="B12" s="36" t="s">
        <v>68</v>
      </c>
      <c r="C12" s="19">
        <v>1189825.2</v>
      </c>
      <c r="D12" s="16">
        <f>730202.6+2552.2</f>
        <v>732754.79999999993</v>
      </c>
      <c r="E12" s="25">
        <f t="shared" si="1"/>
        <v>61.585079892407727</v>
      </c>
      <c r="F12" s="15">
        <v>892056.9</v>
      </c>
      <c r="G12" s="14">
        <f t="shared" si="0"/>
        <v>121.74016464989381</v>
      </c>
      <c r="H12" s="16">
        <v>945243.9</v>
      </c>
      <c r="I12" s="21">
        <f t="shared" si="2"/>
        <v>105.96228783163944</v>
      </c>
      <c r="J12" s="24">
        <v>923599.4</v>
      </c>
      <c r="K12" s="38">
        <f t="shared" si="3"/>
        <v>97.710167714385676</v>
      </c>
    </row>
    <row r="13" spans="1:11" ht="30" customHeight="1" x14ac:dyDescent="0.2">
      <c r="A13" s="5" t="s">
        <v>10</v>
      </c>
      <c r="B13" s="36" t="s">
        <v>69</v>
      </c>
      <c r="C13" s="19">
        <v>161978</v>
      </c>
      <c r="D13" s="16">
        <v>645826.9</v>
      </c>
      <c r="E13" s="25">
        <f t="shared" si="1"/>
        <v>398.71272641963725</v>
      </c>
      <c r="F13" s="15">
        <v>101552.7</v>
      </c>
      <c r="G13" s="14">
        <f t="shared" si="0"/>
        <v>15.724445668026524</v>
      </c>
      <c r="H13" s="16">
        <v>101552.7</v>
      </c>
      <c r="I13" s="21">
        <f t="shared" si="2"/>
        <v>100</v>
      </c>
      <c r="J13" s="24">
        <v>101552.7</v>
      </c>
      <c r="K13" s="38">
        <f t="shared" si="3"/>
        <v>100</v>
      </c>
    </row>
    <row r="14" spans="1:11" ht="28.9" customHeight="1" x14ac:dyDescent="0.2">
      <c r="A14" s="5" t="s">
        <v>11</v>
      </c>
      <c r="B14" s="36" t="s">
        <v>70</v>
      </c>
      <c r="C14" s="19">
        <v>1119498.6000000001</v>
      </c>
      <c r="D14" s="16">
        <v>1270834.8999999999</v>
      </c>
      <c r="E14" s="25">
        <f t="shared" si="1"/>
        <v>113.518221460929</v>
      </c>
      <c r="F14" s="15">
        <v>2152866.6</v>
      </c>
      <c r="G14" s="14">
        <f t="shared" si="0"/>
        <v>169.40568755233275</v>
      </c>
      <c r="H14" s="16">
        <v>2396022.2999999998</v>
      </c>
      <c r="I14" s="21">
        <f t="shared" si="2"/>
        <v>111.29450844748112</v>
      </c>
      <c r="J14" s="24">
        <v>1586694.8</v>
      </c>
      <c r="K14" s="38">
        <f t="shared" si="3"/>
        <v>66.222038083702316</v>
      </c>
    </row>
    <row r="15" spans="1:11" ht="31.5" customHeight="1" x14ac:dyDescent="0.2">
      <c r="A15" s="5" t="s">
        <v>12</v>
      </c>
      <c r="B15" s="36" t="s">
        <v>71</v>
      </c>
      <c r="C15" s="19">
        <v>2075470.9</v>
      </c>
      <c r="D15" s="16">
        <v>3250303.7</v>
      </c>
      <c r="E15" s="25">
        <f t="shared" si="1"/>
        <v>156.60560213106339</v>
      </c>
      <c r="F15" s="15">
        <v>2588152.7999999998</v>
      </c>
      <c r="G15" s="14">
        <f t="shared" si="0"/>
        <v>79.628029836104233</v>
      </c>
      <c r="H15" s="16">
        <v>2528577.6</v>
      </c>
      <c r="I15" s="21">
        <f t="shared" si="2"/>
        <v>97.698157543094069</v>
      </c>
      <c r="J15" s="24">
        <v>3068736.7</v>
      </c>
      <c r="K15" s="38">
        <f t="shared" si="3"/>
        <v>121.36217215560242</v>
      </c>
    </row>
    <row r="16" spans="1:11" ht="30.75" customHeight="1" x14ac:dyDescent="0.2">
      <c r="A16" s="5" t="s">
        <v>13</v>
      </c>
      <c r="B16" s="36" t="s">
        <v>72</v>
      </c>
      <c r="C16" s="15">
        <v>586.29999999999995</v>
      </c>
      <c r="D16" s="16">
        <v>472.3</v>
      </c>
      <c r="E16" s="25">
        <f t="shared" si="1"/>
        <v>80.556029336517156</v>
      </c>
      <c r="F16" s="15">
        <v>472.3</v>
      </c>
      <c r="G16" s="14">
        <f t="shared" si="0"/>
        <v>100</v>
      </c>
      <c r="H16" s="16">
        <v>472.3</v>
      </c>
      <c r="I16" s="21">
        <f t="shared" si="2"/>
        <v>100</v>
      </c>
      <c r="J16" s="24">
        <v>472.3</v>
      </c>
      <c r="K16" s="38">
        <f t="shared" si="3"/>
        <v>100</v>
      </c>
    </row>
    <row r="17" spans="1:11" ht="43.35" customHeight="1" x14ac:dyDescent="0.2">
      <c r="A17" s="5" t="s">
        <v>14</v>
      </c>
      <c r="B17" s="36" t="s">
        <v>73</v>
      </c>
      <c r="C17" s="19">
        <v>572651.6</v>
      </c>
      <c r="D17" s="16">
        <v>580067.4</v>
      </c>
      <c r="E17" s="25">
        <f t="shared" si="1"/>
        <v>101.29499332578482</v>
      </c>
      <c r="F17" s="15">
        <v>437102.3</v>
      </c>
      <c r="G17" s="14">
        <f t="shared" si="0"/>
        <v>75.353708896586838</v>
      </c>
      <c r="H17" s="16">
        <v>456848.7</v>
      </c>
      <c r="I17" s="21">
        <f t="shared" si="2"/>
        <v>104.51756945685254</v>
      </c>
      <c r="J17" s="24">
        <v>437102.3</v>
      </c>
      <c r="K17" s="38">
        <f t="shared" si="3"/>
        <v>95.677693730987954</v>
      </c>
    </row>
    <row r="18" spans="1:11" ht="31.5" customHeight="1" x14ac:dyDescent="0.2">
      <c r="A18" s="5" t="s">
        <v>15</v>
      </c>
      <c r="B18" s="36" t="s">
        <v>74</v>
      </c>
      <c r="C18" s="19">
        <v>7453773.5999999996</v>
      </c>
      <c r="D18" s="16">
        <v>5917401.5999999996</v>
      </c>
      <c r="E18" s="25">
        <f t="shared" si="1"/>
        <v>79.387997510415403</v>
      </c>
      <c r="F18" s="15">
        <v>4009411.6</v>
      </c>
      <c r="G18" s="14">
        <f t="shared" si="0"/>
        <v>67.756286813455432</v>
      </c>
      <c r="H18" s="16">
        <v>3967281</v>
      </c>
      <c r="I18" s="21">
        <f t="shared" si="2"/>
        <v>98.949207409885275</v>
      </c>
      <c r="J18" s="24">
        <v>4037577.4</v>
      </c>
      <c r="K18" s="38">
        <f t="shared" si="3"/>
        <v>101.77190372953164</v>
      </c>
    </row>
    <row r="19" spans="1:11" ht="43.35" customHeight="1" x14ac:dyDescent="0.2">
      <c r="A19" s="5" t="s">
        <v>16</v>
      </c>
      <c r="B19" s="36" t="s">
        <v>75</v>
      </c>
      <c r="C19" s="19">
        <v>2720633.5</v>
      </c>
      <c r="D19" s="16">
        <v>3246600.7</v>
      </c>
      <c r="E19" s="25">
        <f t="shared" si="1"/>
        <v>119.33252678098687</v>
      </c>
      <c r="F19" s="15">
        <v>2300622.7999999998</v>
      </c>
      <c r="G19" s="14">
        <f t="shared" si="0"/>
        <v>70.862511672593428</v>
      </c>
      <c r="H19" s="16">
        <v>2439645.5</v>
      </c>
      <c r="I19" s="21">
        <f t="shared" si="2"/>
        <v>106.04282892441125</v>
      </c>
      <c r="J19" s="24">
        <v>2505135.6</v>
      </c>
      <c r="K19" s="38">
        <f t="shared" si="3"/>
        <v>102.68441050144375</v>
      </c>
    </row>
    <row r="20" spans="1:11" ht="28.9" customHeight="1" x14ac:dyDescent="0.2">
      <c r="A20" s="5" t="s">
        <v>17</v>
      </c>
      <c r="B20" s="36" t="s">
        <v>76</v>
      </c>
      <c r="C20" s="19">
        <v>21218.1</v>
      </c>
      <c r="D20" s="16">
        <v>29217.4</v>
      </c>
      <c r="E20" s="25">
        <f t="shared" si="1"/>
        <v>137.70035959864458</v>
      </c>
      <c r="F20" s="15">
        <v>44986.1</v>
      </c>
      <c r="G20" s="14">
        <f t="shared" si="0"/>
        <v>153.97023691361994</v>
      </c>
      <c r="H20" s="16">
        <v>33141.199999999997</v>
      </c>
      <c r="I20" s="21">
        <f t="shared" si="2"/>
        <v>73.669866914446899</v>
      </c>
      <c r="J20" s="24">
        <v>26844.1</v>
      </c>
      <c r="K20" s="38">
        <f t="shared" si="3"/>
        <v>80.9991792693083</v>
      </c>
    </row>
    <row r="21" spans="1:11" ht="30.75" customHeight="1" x14ac:dyDescent="0.2">
      <c r="A21" s="5" t="s">
        <v>18</v>
      </c>
      <c r="B21" s="36" t="s">
        <v>77</v>
      </c>
      <c r="C21" s="19">
        <v>281641.3</v>
      </c>
      <c r="D21" s="16">
        <v>297509.2</v>
      </c>
      <c r="E21" s="25">
        <f t="shared" si="1"/>
        <v>105.63408136519752</v>
      </c>
      <c r="F21" s="15">
        <v>309149.90000000002</v>
      </c>
      <c r="G21" s="14">
        <f t="shared" si="0"/>
        <v>103.91271933775494</v>
      </c>
      <c r="H21" s="16">
        <v>312124.09999999998</v>
      </c>
      <c r="I21" s="21">
        <f t="shared" si="2"/>
        <v>100.96205756495472</v>
      </c>
      <c r="J21" s="24">
        <v>309932.7</v>
      </c>
      <c r="K21" s="38">
        <f t="shared" si="3"/>
        <v>99.297907466933836</v>
      </c>
    </row>
    <row r="22" spans="1:11" ht="30" customHeight="1" x14ac:dyDescent="0.2">
      <c r="A22" s="5" t="s">
        <v>19</v>
      </c>
      <c r="B22" s="36" t="s">
        <v>78</v>
      </c>
      <c r="C22" s="19">
        <v>227115.5</v>
      </c>
      <c r="D22" s="16">
        <v>631175.5</v>
      </c>
      <c r="E22" s="25">
        <f t="shared" si="1"/>
        <v>277.90947777672591</v>
      </c>
      <c r="F22" s="15">
        <v>409145.1</v>
      </c>
      <c r="G22" s="14">
        <f t="shared" si="0"/>
        <v>64.82271571060663</v>
      </c>
      <c r="H22" s="16">
        <v>409145.1</v>
      </c>
      <c r="I22" s="21">
        <f t="shared" si="2"/>
        <v>100</v>
      </c>
      <c r="J22" s="24">
        <v>409145.1</v>
      </c>
      <c r="K22" s="38">
        <f t="shared" si="3"/>
        <v>100</v>
      </c>
    </row>
    <row r="23" spans="1:11" s="28" customFormat="1" ht="32.25" customHeight="1" x14ac:dyDescent="0.2">
      <c r="A23" s="5" t="s">
        <v>57</v>
      </c>
      <c r="B23" s="36" t="s">
        <v>79</v>
      </c>
      <c r="C23" s="19">
        <v>0</v>
      </c>
      <c r="D23" s="16">
        <v>0</v>
      </c>
      <c r="E23" s="25">
        <v>0</v>
      </c>
      <c r="F23" s="15">
        <v>360605.7</v>
      </c>
      <c r="G23" s="14">
        <v>0</v>
      </c>
      <c r="H23" s="16">
        <v>66596.600000000006</v>
      </c>
      <c r="I23" s="21">
        <f t="shared" si="2"/>
        <v>18.467983173865527</v>
      </c>
      <c r="J23" s="24">
        <v>66596.600000000006</v>
      </c>
      <c r="K23" s="38">
        <f t="shared" si="3"/>
        <v>100.00000000000001</v>
      </c>
    </row>
    <row r="24" spans="1:11" ht="30" customHeight="1" x14ac:dyDescent="0.2">
      <c r="A24" s="5" t="s">
        <v>20</v>
      </c>
      <c r="B24" s="36" t="s">
        <v>80</v>
      </c>
      <c r="C24" s="19">
        <v>4455.1000000000004</v>
      </c>
      <c r="D24" s="16">
        <v>5921.8</v>
      </c>
      <c r="E24" s="25">
        <f t="shared" si="1"/>
        <v>132.92181993670175</v>
      </c>
      <c r="F24" s="15">
        <v>6168</v>
      </c>
      <c r="G24" s="14">
        <f t="shared" si="0"/>
        <v>104.15751967307237</v>
      </c>
      <c r="H24" s="16">
        <v>6275.5</v>
      </c>
      <c r="I24" s="21">
        <f t="shared" si="2"/>
        <v>101.74286640726329</v>
      </c>
      <c r="J24" s="24">
        <v>6275.4</v>
      </c>
      <c r="K24" s="38">
        <f t="shared" si="3"/>
        <v>99.99840650147398</v>
      </c>
    </row>
    <row r="25" spans="1:11" ht="31.5" customHeight="1" x14ac:dyDescent="0.2">
      <c r="A25" s="5" t="s">
        <v>21</v>
      </c>
      <c r="B25" s="36" t="s">
        <v>81</v>
      </c>
      <c r="C25" s="19">
        <v>65707.7</v>
      </c>
      <c r="D25" s="16">
        <v>142752.5</v>
      </c>
      <c r="E25" s="25">
        <f t="shared" si="1"/>
        <v>217.25383783026953</v>
      </c>
      <c r="F25" s="15">
        <v>151368.4</v>
      </c>
      <c r="G25" s="14">
        <f t="shared" si="0"/>
        <v>106.03555104113762</v>
      </c>
      <c r="H25" s="16">
        <v>139168.4</v>
      </c>
      <c r="I25" s="21">
        <f t="shared" si="2"/>
        <v>91.94019359390731</v>
      </c>
      <c r="J25" s="24">
        <v>139168.4</v>
      </c>
      <c r="K25" s="38">
        <f t="shared" si="3"/>
        <v>100</v>
      </c>
    </row>
    <row r="26" spans="1:11" ht="28.9" customHeight="1" x14ac:dyDescent="0.2">
      <c r="A26" s="5" t="s">
        <v>22</v>
      </c>
      <c r="B26" s="36" t="s">
        <v>82</v>
      </c>
      <c r="C26" s="19">
        <v>31584.3</v>
      </c>
      <c r="D26" s="16">
        <v>41413.1</v>
      </c>
      <c r="E26" s="25">
        <f t="shared" si="1"/>
        <v>131.11925861899741</v>
      </c>
      <c r="F26" s="15">
        <v>38834.300000000003</v>
      </c>
      <c r="G26" s="14">
        <f t="shared" si="0"/>
        <v>93.77298487676606</v>
      </c>
      <c r="H26" s="16">
        <v>38834.300000000003</v>
      </c>
      <c r="I26" s="21">
        <f t="shared" si="2"/>
        <v>100</v>
      </c>
      <c r="J26" s="24">
        <v>38834.300000000003</v>
      </c>
      <c r="K26" s="38">
        <f t="shared" si="3"/>
        <v>100</v>
      </c>
    </row>
    <row r="27" spans="1:11" ht="33" customHeight="1" x14ac:dyDescent="0.2">
      <c r="A27" s="5" t="s">
        <v>23</v>
      </c>
      <c r="B27" s="36" t="s">
        <v>83</v>
      </c>
      <c r="C27" s="19">
        <v>242718.5</v>
      </c>
      <c r="D27" s="16">
        <v>166787.79999999999</v>
      </c>
      <c r="E27" s="25">
        <f t="shared" si="1"/>
        <v>68.716558482357129</v>
      </c>
      <c r="F27" s="15">
        <v>136972.1</v>
      </c>
      <c r="G27" s="14">
        <f t="shared" si="0"/>
        <v>82.123572587443448</v>
      </c>
      <c r="H27" s="16">
        <v>136972.1</v>
      </c>
      <c r="I27" s="21">
        <f t="shared" si="2"/>
        <v>100</v>
      </c>
      <c r="J27" s="24">
        <v>136972.1</v>
      </c>
      <c r="K27" s="38">
        <f t="shared" si="3"/>
        <v>100</v>
      </c>
    </row>
    <row r="28" spans="1:11" ht="33" customHeight="1" x14ac:dyDescent="0.2">
      <c r="A28" s="5" t="s">
        <v>24</v>
      </c>
      <c r="B28" s="36" t="s">
        <v>84</v>
      </c>
      <c r="C28" s="19">
        <v>2497785.9</v>
      </c>
      <c r="D28" s="16">
        <f>2453535.1+15370.1-1003.5-12172.4</f>
        <v>2455729.3000000003</v>
      </c>
      <c r="E28" s="25">
        <f t="shared" si="1"/>
        <v>98.316244799043844</v>
      </c>
      <c r="F28" s="15">
        <v>2795082.8</v>
      </c>
      <c r="G28" s="14">
        <f t="shared" si="0"/>
        <v>113.81884803019615</v>
      </c>
      <c r="H28" s="16">
        <v>2271369.6</v>
      </c>
      <c r="I28" s="21">
        <f t="shared" si="2"/>
        <v>81.263052386140416</v>
      </c>
      <c r="J28" s="24">
        <v>2288706.2999999998</v>
      </c>
      <c r="K28" s="38">
        <f t="shared" si="3"/>
        <v>100.7632707596333</v>
      </c>
    </row>
    <row r="29" spans="1:11" ht="28.9" customHeight="1" x14ac:dyDescent="0.2">
      <c r="A29" s="5" t="s">
        <v>25</v>
      </c>
      <c r="B29" s="36" t="s">
        <v>85</v>
      </c>
      <c r="C29" s="19">
        <v>50125.4</v>
      </c>
      <c r="D29" s="16">
        <v>41278.199999999997</v>
      </c>
      <c r="E29" s="25">
        <f t="shared" si="1"/>
        <v>82.349866534730893</v>
      </c>
      <c r="F29" s="15">
        <v>43540.2</v>
      </c>
      <c r="G29" s="14">
        <f t="shared" si="0"/>
        <v>105.47989011148742</v>
      </c>
      <c r="H29" s="16">
        <v>43540.2</v>
      </c>
      <c r="I29" s="21">
        <f t="shared" si="2"/>
        <v>100</v>
      </c>
      <c r="J29" s="24">
        <v>43540.2</v>
      </c>
      <c r="K29" s="38">
        <f t="shared" si="3"/>
        <v>100</v>
      </c>
    </row>
    <row r="30" spans="1:11" ht="44.25" customHeight="1" x14ac:dyDescent="0.2">
      <c r="A30" s="5" t="s">
        <v>26</v>
      </c>
      <c r="B30" s="36" t="s">
        <v>86</v>
      </c>
      <c r="C30" s="19">
        <v>10328.4</v>
      </c>
      <c r="D30" s="16">
        <v>5480.8</v>
      </c>
      <c r="E30" s="25">
        <f t="shared" si="1"/>
        <v>53.065334417722013</v>
      </c>
      <c r="F30" s="15">
        <v>10063.5</v>
      </c>
      <c r="G30" s="14">
        <f t="shared" si="0"/>
        <v>183.61370602831704</v>
      </c>
      <c r="H30" s="16">
        <v>31731.3</v>
      </c>
      <c r="I30" s="21">
        <f t="shared" si="2"/>
        <v>315.31077656878819</v>
      </c>
      <c r="J30" s="24">
        <v>31266.799999999999</v>
      </c>
      <c r="K30" s="38">
        <f t="shared" si="3"/>
        <v>98.536145698411346</v>
      </c>
    </row>
    <row r="31" spans="1:11" ht="19.899999999999999" customHeight="1" x14ac:dyDescent="0.2">
      <c r="A31" s="9" t="s">
        <v>37</v>
      </c>
      <c r="B31" s="32"/>
      <c r="C31" s="39">
        <f>SUM(C4:C30)</f>
        <v>42146040.100000001</v>
      </c>
      <c r="D31" s="39">
        <f t="shared" ref="D31:J31" si="4">SUM(D4:D30)</f>
        <v>43869466.599999994</v>
      </c>
      <c r="E31" s="40">
        <f t="shared" si="1"/>
        <v>104.08917776358304</v>
      </c>
      <c r="F31" s="39">
        <f t="shared" si="4"/>
        <v>40053384.800000004</v>
      </c>
      <c r="G31" s="41">
        <f t="shared" si="0"/>
        <v>91.301280604127541</v>
      </c>
      <c r="H31" s="39">
        <f t="shared" si="4"/>
        <v>37426309.100000009</v>
      </c>
      <c r="I31" s="42">
        <f t="shared" si="2"/>
        <v>93.441064436581655</v>
      </c>
      <c r="J31" s="43">
        <f t="shared" si="4"/>
        <v>37258539.999999993</v>
      </c>
      <c r="K31" s="44">
        <f t="shared" si="3"/>
        <v>99.551734851674127</v>
      </c>
    </row>
    <row r="32" spans="1:11" ht="32.25" customHeight="1" x14ac:dyDescent="0.2">
      <c r="A32" s="5" t="s">
        <v>27</v>
      </c>
      <c r="B32" s="36" t="s">
        <v>87</v>
      </c>
      <c r="C32" s="15">
        <v>273326.40000000002</v>
      </c>
      <c r="D32" s="16">
        <v>295103.7</v>
      </c>
      <c r="E32" s="25">
        <f t="shared" si="1"/>
        <v>107.96750698066487</v>
      </c>
      <c r="F32" s="15">
        <v>288792.7</v>
      </c>
      <c r="G32" s="14">
        <f t="shared" si="0"/>
        <v>97.861429727922754</v>
      </c>
      <c r="H32" s="16">
        <v>288792.7</v>
      </c>
      <c r="I32" s="21">
        <f t="shared" si="2"/>
        <v>100</v>
      </c>
      <c r="J32" s="24">
        <v>288792.7</v>
      </c>
      <c r="K32" s="38">
        <f t="shared" si="3"/>
        <v>100</v>
      </c>
    </row>
    <row r="33" spans="1:11" ht="30" customHeight="1" x14ac:dyDescent="0.2">
      <c r="A33" s="5" t="s">
        <v>28</v>
      </c>
      <c r="B33" s="36" t="s">
        <v>88</v>
      </c>
      <c r="C33" s="19">
        <v>1924028.8</v>
      </c>
      <c r="D33" s="16">
        <v>2246323.5</v>
      </c>
      <c r="E33" s="25">
        <f t="shared" si="1"/>
        <v>116.75103304066965</v>
      </c>
      <c r="F33" s="15">
        <v>5290350.2</v>
      </c>
      <c r="G33" s="14">
        <f t="shared" si="0"/>
        <v>235.51150134875942</v>
      </c>
      <c r="H33" s="16">
        <v>5342430.5999999996</v>
      </c>
      <c r="I33" s="21">
        <f t="shared" si="2"/>
        <v>100.98444144586118</v>
      </c>
      <c r="J33" s="24">
        <v>5878295.5</v>
      </c>
      <c r="K33" s="38">
        <f t="shared" si="3"/>
        <v>110.0303577177025</v>
      </c>
    </row>
    <row r="34" spans="1:11" ht="18" customHeight="1" x14ac:dyDescent="0.2">
      <c r="A34" s="5" t="s">
        <v>29</v>
      </c>
      <c r="B34" s="36" t="s">
        <v>89</v>
      </c>
      <c r="C34" s="19">
        <v>11855.8</v>
      </c>
      <c r="D34" s="16">
        <v>11355.6</v>
      </c>
      <c r="E34" s="25">
        <f t="shared" si="1"/>
        <v>95.780967965046642</v>
      </c>
      <c r="F34" s="15">
        <v>12852.9</v>
      </c>
      <c r="G34" s="14">
        <f t="shared" si="0"/>
        <v>113.1855648314488</v>
      </c>
      <c r="H34" s="16">
        <v>12852.9</v>
      </c>
      <c r="I34" s="21">
        <f t="shared" si="2"/>
        <v>100</v>
      </c>
      <c r="J34" s="24">
        <v>12852.9</v>
      </c>
      <c r="K34" s="38">
        <f t="shared" si="3"/>
        <v>100</v>
      </c>
    </row>
    <row r="35" spans="1:11" ht="43.5" customHeight="1" x14ac:dyDescent="0.2">
      <c r="A35" s="5" t="s">
        <v>30</v>
      </c>
      <c r="B35" s="36" t="s">
        <v>90</v>
      </c>
      <c r="C35" s="19">
        <v>11612.7</v>
      </c>
      <c r="D35" s="16">
        <v>14423.7</v>
      </c>
      <c r="E35" s="25">
        <f t="shared" si="1"/>
        <v>124.20625694282982</v>
      </c>
      <c r="F35" s="15">
        <v>15767.5</v>
      </c>
      <c r="G35" s="14">
        <f t="shared" si="0"/>
        <v>109.31661085574437</v>
      </c>
      <c r="H35" s="16">
        <v>14767.5</v>
      </c>
      <c r="I35" s="21">
        <f t="shared" si="2"/>
        <v>93.657840494688429</v>
      </c>
      <c r="J35" s="24">
        <v>14767.5</v>
      </c>
      <c r="K35" s="38">
        <f t="shared" si="3"/>
        <v>99.999999999999986</v>
      </c>
    </row>
    <row r="36" spans="1:11" ht="30" customHeight="1" x14ac:dyDescent="0.2">
      <c r="A36" s="5" t="s">
        <v>31</v>
      </c>
      <c r="B36" s="36" t="s">
        <v>91</v>
      </c>
      <c r="C36" s="19">
        <v>1945.5</v>
      </c>
      <c r="D36" s="16">
        <v>2000</v>
      </c>
      <c r="E36" s="25">
        <f t="shared" si="1"/>
        <v>102.80133641737343</v>
      </c>
      <c r="F36" s="15">
        <v>1978.8</v>
      </c>
      <c r="G36" s="14">
        <f t="shared" si="0"/>
        <v>98.94</v>
      </c>
      <c r="H36" s="16">
        <v>1978.8</v>
      </c>
      <c r="I36" s="21">
        <f t="shared" si="2"/>
        <v>100</v>
      </c>
      <c r="J36" s="24">
        <v>1978.8</v>
      </c>
      <c r="K36" s="38">
        <f t="shared" si="3"/>
        <v>100</v>
      </c>
    </row>
    <row r="37" spans="1:11" ht="30.75" customHeight="1" x14ac:dyDescent="0.2">
      <c r="A37" s="8" t="s">
        <v>41</v>
      </c>
      <c r="B37" s="36" t="s">
        <v>92</v>
      </c>
      <c r="C37" s="19">
        <v>10582.3</v>
      </c>
      <c r="D37" s="16">
        <v>0</v>
      </c>
      <c r="E37" s="25">
        <f t="shared" si="1"/>
        <v>0</v>
      </c>
      <c r="F37" s="15">
        <v>0</v>
      </c>
      <c r="G37" s="14">
        <v>0</v>
      </c>
      <c r="H37" s="16">
        <v>0</v>
      </c>
      <c r="I37" s="21">
        <v>0</v>
      </c>
      <c r="J37" s="24">
        <v>0</v>
      </c>
      <c r="K37" s="38">
        <v>0</v>
      </c>
    </row>
    <row r="38" spans="1:11" ht="17.25" customHeight="1" x14ac:dyDescent="0.2">
      <c r="A38" s="5" t="s">
        <v>44</v>
      </c>
      <c r="B38" s="36" t="s">
        <v>101</v>
      </c>
      <c r="C38" s="15">
        <v>7453</v>
      </c>
      <c r="D38" s="16">
        <v>8408.7000000000007</v>
      </c>
      <c r="E38" s="25">
        <v>0</v>
      </c>
      <c r="F38" s="15">
        <v>9117.2000000000007</v>
      </c>
      <c r="G38" s="14">
        <f t="shared" si="0"/>
        <v>108.42579709110802</v>
      </c>
      <c r="H38" s="16">
        <v>9117.2000000000007</v>
      </c>
      <c r="I38" s="21">
        <f t="shared" si="2"/>
        <v>100</v>
      </c>
      <c r="J38" s="24">
        <v>9117.2000000000007</v>
      </c>
      <c r="K38" s="38">
        <f t="shared" si="3"/>
        <v>100</v>
      </c>
    </row>
    <row r="39" spans="1:11" ht="30.75" customHeight="1" x14ac:dyDescent="0.2">
      <c r="A39" s="5" t="s">
        <v>32</v>
      </c>
      <c r="B39" s="36" t="s">
        <v>93</v>
      </c>
      <c r="C39" s="19">
        <v>132189.1</v>
      </c>
      <c r="D39" s="16">
        <v>164260.5</v>
      </c>
      <c r="E39" s="25">
        <f t="shared" si="1"/>
        <v>124.2617583446744</v>
      </c>
      <c r="F39" s="15">
        <v>182806.1</v>
      </c>
      <c r="G39" s="14">
        <f t="shared" si="0"/>
        <v>111.29035891160687</v>
      </c>
      <c r="H39" s="16">
        <v>179706.1</v>
      </c>
      <c r="I39" s="21">
        <f t="shared" si="2"/>
        <v>98.304214137274414</v>
      </c>
      <c r="J39" s="24">
        <v>179706.1</v>
      </c>
      <c r="K39" s="38">
        <f t="shared" si="3"/>
        <v>100</v>
      </c>
    </row>
    <row r="40" spans="1:11" ht="57.75" customHeight="1" x14ac:dyDescent="0.2">
      <c r="A40" s="5" t="s">
        <v>33</v>
      </c>
      <c r="B40" s="36" t="s">
        <v>94</v>
      </c>
      <c r="C40" s="19">
        <v>181468.2</v>
      </c>
      <c r="D40" s="16">
        <v>170644.6</v>
      </c>
      <c r="E40" s="25">
        <f t="shared" si="1"/>
        <v>94.035539009038487</v>
      </c>
      <c r="F40" s="15">
        <v>175458.5</v>
      </c>
      <c r="G40" s="14">
        <f t="shared" si="0"/>
        <v>102.8210092789341</v>
      </c>
      <c r="H40" s="16">
        <v>175458.5</v>
      </c>
      <c r="I40" s="21">
        <f t="shared" si="2"/>
        <v>100</v>
      </c>
      <c r="J40" s="24">
        <v>175458.5</v>
      </c>
      <c r="K40" s="38">
        <f t="shared" si="3"/>
        <v>100</v>
      </c>
    </row>
    <row r="41" spans="1:11" ht="40.5" customHeight="1" x14ac:dyDescent="0.2">
      <c r="A41" s="5" t="s">
        <v>45</v>
      </c>
      <c r="B41" s="36" t="s">
        <v>99</v>
      </c>
      <c r="C41" s="19">
        <v>12061.7</v>
      </c>
      <c r="D41" s="16">
        <v>0</v>
      </c>
      <c r="E41" s="25">
        <f t="shared" si="1"/>
        <v>0</v>
      </c>
      <c r="F41" s="15">
        <v>0</v>
      </c>
      <c r="G41" s="14">
        <v>0</v>
      </c>
      <c r="H41" s="16">
        <v>0</v>
      </c>
      <c r="I41" s="21">
        <v>0</v>
      </c>
      <c r="J41" s="24">
        <v>0</v>
      </c>
      <c r="K41" s="38">
        <v>0</v>
      </c>
    </row>
    <row r="42" spans="1:11" ht="32.25" customHeight="1" x14ac:dyDescent="0.2">
      <c r="A42" s="5" t="s">
        <v>34</v>
      </c>
      <c r="B42" s="36" t="s">
        <v>100</v>
      </c>
      <c r="C42" s="19">
        <v>228207.7</v>
      </c>
      <c r="D42" s="16">
        <v>0</v>
      </c>
      <c r="E42" s="25">
        <f t="shared" si="1"/>
        <v>0</v>
      </c>
      <c r="F42" s="15">
        <v>0</v>
      </c>
      <c r="G42" s="14">
        <v>0</v>
      </c>
      <c r="H42" s="16">
        <v>0</v>
      </c>
      <c r="I42" s="21">
        <v>0</v>
      </c>
      <c r="J42" s="24">
        <v>0</v>
      </c>
      <c r="K42" s="38">
        <v>0</v>
      </c>
    </row>
    <row r="43" spans="1:11" ht="30" customHeight="1" x14ac:dyDescent="0.2">
      <c r="A43" s="5" t="s">
        <v>35</v>
      </c>
      <c r="B43" s="36" t="s">
        <v>96</v>
      </c>
      <c r="C43" s="19">
        <v>42226.9</v>
      </c>
      <c r="D43" s="16">
        <v>89693.3</v>
      </c>
      <c r="E43" s="25">
        <f t="shared" si="1"/>
        <v>212.40796743308175</v>
      </c>
      <c r="F43" s="15">
        <v>84535.3</v>
      </c>
      <c r="G43" s="14">
        <f t="shared" si="0"/>
        <v>94.249291753118683</v>
      </c>
      <c r="H43" s="16">
        <v>84535.3</v>
      </c>
      <c r="I43" s="21">
        <f t="shared" si="2"/>
        <v>100</v>
      </c>
      <c r="J43" s="24">
        <v>84535.3</v>
      </c>
      <c r="K43" s="38">
        <f t="shared" si="3"/>
        <v>100</v>
      </c>
    </row>
    <row r="44" spans="1:11" s="29" customFormat="1" ht="30" customHeight="1" x14ac:dyDescent="0.2">
      <c r="A44" s="5" t="s">
        <v>58</v>
      </c>
      <c r="B44" s="36" t="s">
        <v>97</v>
      </c>
      <c r="C44" s="19">
        <v>0</v>
      </c>
      <c r="D44" s="16">
        <v>0</v>
      </c>
      <c r="E44" s="25">
        <v>0</v>
      </c>
      <c r="F44" s="15">
        <v>25260</v>
      </c>
      <c r="G44" s="14">
        <v>0</v>
      </c>
      <c r="H44" s="16">
        <v>25260</v>
      </c>
      <c r="I44" s="21">
        <f t="shared" si="2"/>
        <v>100</v>
      </c>
      <c r="J44" s="24">
        <v>25260</v>
      </c>
      <c r="K44" s="38">
        <f t="shared" si="3"/>
        <v>100</v>
      </c>
    </row>
    <row r="45" spans="1:11" ht="19.899999999999999" customHeight="1" x14ac:dyDescent="0.2">
      <c r="A45" s="9" t="s">
        <v>38</v>
      </c>
      <c r="B45" s="32"/>
      <c r="C45" s="39">
        <f>SUM(C32:C44)</f>
        <v>2836958.1000000006</v>
      </c>
      <c r="D45" s="45">
        <f t="shared" ref="D45" si="5">SUM(D32:D43)</f>
        <v>3002213.6000000006</v>
      </c>
      <c r="E45" s="40">
        <f t="shared" si="1"/>
        <v>105.82509484366372</v>
      </c>
      <c r="F45" s="39">
        <f>SUM(F32:F44)</f>
        <v>6086919.2000000002</v>
      </c>
      <c r="G45" s="41">
        <f t="shared" si="0"/>
        <v>202.74770589274524</v>
      </c>
      <c r="H45" s="39">
        <f>SUM(H32:H44)</f>
        <v>6134899.5999999996</v>
      </c>
      <c r="I45" s="42">
        <f t="shared" si="2"/>
        <v>100.78825426169612</v>
      </c>
      <c r="J45" s="43">
        <f>SUM(J32:J44)</f>
        <v>6670764.5</v>
      </c>
      <c r="K45" s="44">
        <f t="shared" si="3"/>
        <v>108.73469714157996</v>
      </c>
    </row>
    <row r="46" spans="1:11" ht="21.75" customHeight="1" x14ac:dyDescent="0.2">
      <c r="A46" s="5" t="s">
        <v>36</v>
      </c>
      <c r="B46" s="36" t="s">
        <v>95</v>
      </c>
      <c r="C46" s="19">
        <v>3612350.8</v>
      </c>
      <c r="D46" s="16">
        <v>3636780</v>
      </c>
      <c r="E46" s="25">
        <f t="shared" si="1"/>
        <v>100.67626876105167</v>
      </c>
      <c r="F46" s="15">
        <v>3923842.8</v>
      </c>
      <c r="G46" s="14">
        <f t="shared" si="0"/>
        <v>107.89332321449193</v>
      </c>
      <c r="H46" s="16">
        <v>4081050.1</v>
      </c>
      <c r="I46" s="21">
        <f t="shared" si="2"/>
        <v>104.00646274616302</v>
      </c>
      <c r="J46" s="24">
        <v>4245643.7</v>
      </c>
      <c r="K46" s="38">
        <f t="shared" si="3"/>
        <v>104.03311882890141</v>
      </c>
    </row>
    <row r="47" spans="1:11" ht="30" customHeight="1" x14ac:dyDescent="0.2">
      <c r="A47" s="8" t="s">
        <v>40</v>
      </c>
      <c r="B47" s="36" t="s">
        <v>98</v>
      </c>
      <c r="C47" s="20">
        <v>1078657.1000000001</v>
      </c>
      <c r="D47" s="26">
        <v>51271.7</v>
      </c>
      <c r="E47" s="25">
        <f t="shared" si="1"/>
        <v>4.7532899936411663</v>
      </c>
      <c r="F47" s="17">
        <v>0</v>
      </c>
      <c r="G47" s="14">
        <v>0</v>
      </c>
      <c r="H47" s="17">
        <v>0</v>
      </c>
      <c r="I47" s="21">
        <v>0</v>
      </c>
      <c r="J47" s="22">
        <v>0</v>
      </c>
      <c r="K47" s="38">
        <v>0</v>
      </c>
    </row>
    <row r="48" spans="1:11" ht="21.6" customHeight="1" x14ac:dyDescent="0.2">
      <c r="A48" s="30" t="s">
        <v>39</v>
      </c>
      <c r="B48" s="33"/>
      <c r="C48" s="46">
        <f>C46+C47</f>
        <v>4691007.9000000004</v>
      </c>
      <c r="D48" s="46">
        <f t="shared" ref="D48:J48" si="6">D46+D47</f>
        <v>3688051.7</v>
      </c>
      <c r="E48" s="47">
        <f t="shared" si="1"/>
        <v>78.61960113092114</v>
      </c>
      <c r="F48" s="46">
        <f t="shared" si="6"/>
        <v>3923842.8</v>
      </c>
      <c r="G48" s="48">
        <f t="shared" si="0"/>
        <v>106.39337837915883</v>
      </c>
      <c r="H48" s="46">
        <f t="shared" si="6"/>
        <v>4081050.1</v>
      </c>
      <c r="I48" s="49">
        <f t="shared" si="2"/>
        <v>104.00646274616302</v>
      </c>
      <c r="J48" s="50">
        <f t="shared" si="6"/>
        <v>4245643.7</v>
      </c>
      <c r="K48" s="51">
        <f t="shared" si="3"/>
        <v>104.03311882890141</v>
      </c>
    </row>
    <row r="49" spans="1:11" s="27" customFormat="1" ht="21.6" customHeight="1" thickBot="1" x14ac:dyDescent="0.25">
      <c r="A49" s="10" t="s">
        <v>55</v>
      </c>
      <c r="B49" s="34"/>
      <c r="C49" s="52">
        <v>882536.2</v>
      </c>
      <c r="D49" s="52">
        <f>1492877.2-14026+1040847</f>
        <v>2519698.2000000002</v>
      </c>
      <c r="E49" s="53">
        <f t="shared" si="1"/>
        <v>285.50649820369978</v>
      </c>
      <c r="F49" s="52">
        <v>3179513.7</v>
      </c>
      <c r="G49" s="54">
        <f t="shared" si="0"/>
        <v>126.18629088197943</v>
      </c>
      <c r="H49" s="52">
        <v>2800066.8</v>
      </c>
      <c r="I49" s="55">
        <f t="shared" si="2"/>
        <v>88.065882527884682</v>
      </c>
      <c r="J49" s="52">
        <v>3732798.7</v>
      </c>
      <c r="K49" s="56">
        <f t="shared" si="3"/>
        <v>133.31105886473853</v>
      </c>
    </row>
    <row r="50" spans="1:11" ht="20.45" customHeight="1" thickBot="1" x14ac:dyDescent="0.25">
      <c r="A50" s="11" t="s">
        <v>56</v>
      </c>
      <c r="B50" s="11"/>
      <c r="C50" s="57">
        <f>C31+C45+C48+C49</f>
        <v>50556542.300000004</v>
      </c>
      <c r="D50" s="57">
        <f>D31+D45+D48+D49</f>
        <v>53079430.100000001</v>
      </c>
      <c r="E50" s="58">
        <f t="shared" si="1"/>
        <v>104.99023011706241</v>
      </c>
      <c r="F50" s="57">
        <f>F31+F45+F48+F49</f>
        <v>53243660.500000007</v>
      </c>
      <c r="G50" s="57">
        <f t="shared" si="0"/>
        <v>100.30940497983984</v>
      </c>
      <c r="H50" s="57">
        <f>H31+H45+H48+H49</f>
        <v>50442325.600000009</v>
      </c>
      <c r="I50" s="57">
        <f t="shared" si="2"/>
        <v>94.738650810832212</v>
      </c>
      <c r="J50" s="59">
        <f>J31+J45+J48+J49</f>
        <v>51907746.899999999</v>
      </c>
      <c r="K50" s="60">
        <f t="shared" si="3"/>
        <v>102.90514222444968</v>
      </c>
    </row>
    <row r="52" spans="1:11" ht="12.75" customHeight="1" x14ac:dyDescent="0.2">
      <c r="A52" s="63" t="s">
        <v>103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</row>
    <row r="53" spans="1:11" x14ac:dyDescent="0.2">
      <c r="F53" s="12"/>
      <c r="G53" s="12"/>
      <c r="H53" s="7"/>
      <c r="I53" s="7"/>
      <c r="J53" s="7"/>
    </row>
  </sheetData>
  <mergeCells count="2">
    <mergeCell ref="A1:K1"/>
    <mergeCell ref="A52:K52"/>
  </mergeCells>
  <pageMargins left="0.39370078740157483" right="0" top="0.47244094488188981" bottom="0.39370078740157483" header="0.51181102362204722" footer="0.31496062992125984"/>
  <pageSetup paperSize="9" scale="84" fitToHeight="0" orientation="landscape" useFirstPageNumber="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2017-11-01T09:31:49Z</dcterms:modified>
</cp:coreProperties>
</file>